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71118cfa717c23b9/Desktop/"/>
    </mc:Choice>
  </mc:AlternateContent>
  <xr:revisionPtr revIDLastSave="0" documentId="8_{CFB0AB63-B33E-4AA4-B841-2B60BC71EE65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" sheetId="1" r:id="rId1"/>
    <sheet name="4" sheetId="9" r:id="rId2"/>
    <sheet name="5" sheetId="10" r:id="rId3"/>
    <sheet name="6" sheetId="6" r:id="rId4"/>
    <sheet name="7" sheetId="15" r:id="rId5"/>
    <sheet name="8" sheetId="13" r:id="rId6"/>
    <sheet name="Лист1" sheetId="1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5" i="10" l="1"/>
  <c r="V220" i="13"/>
  <c r="V219" i="13"/>
  <c r="V165" i="13"/>
  <c r="V164" i="13"/>
  <c r="V163" i="13"/>
  <c r="V154" i="13"/>
  <c r="V153" i="13"/>
  <c r="V152" i="13"/>
  <c r="V151" i="13"/>
  <c r="V150" i="13"/>
  <c r="V149" i="13"/>
  <c r="X322" i="13"/>
  <c r="W322" i="13"/>
  <c r="V324" i="13"/>
  <c r="V323" i="13"/>
  <c r="S324" i="13"/>
  <c r="S323" i="13"/>
  <c r="V316" i="13"/>
  <c r="V315" i="13"/>
  <c r="V314" i="13"/>
  <c r="V385" i="13"/>
  <c r="V384" i="13"/>
  <c r="W382" i="13"/>
  <c r="W367" i="13"/>
  <c r="X313" i="13"/>
  <c r="W313" i="13"/>
  <c r="X254" i="13"/>
  <c r="W254" i="13"/>
  <c r="V261" i="13"/>
  <c r="V260" i="13"/>
  <c r="W217" i="13"/>
  <c r="X181" i="13"/>
  <c r="W181" i="13"/>
  <c r="W146" i="13"/>
  <c r="V75" i="13"/>
  <c r="W66" i="13"/>
  <c r="V38" i="13"/>
  <c r="X13" i="13"/>
  <c r="W13" i="13"/>
  <c r="V37" i="13"/>
  <c r="T382" i="13"/>
  <c r="S385" i="13"/>
  <c r="S384" i="13"/>
  <c r="U322" i="13"/>
  <c r="T322" i="13"/>
  <c r="O322" i="13"/>
  <c r="P322" i="13"/>
  <c r="Q322" i="13"/>
  <c r="R322" i="13"/>
  <c r="U313" i="13"/>
  <c r="T313" i="13"/>
  <c r="S316" i="13"/>
  <c r="S315" i="13"/>
  <c r="S314" i="13"/>
  <c r="U254" i="13"/>
  <c r="T254" i="13"/>
  <c r="S262" i="13"/>
  <c r="M262" i="13"/>
  <c r="S261" i="13"/>
  <c r="S260" i="13"/>
  <c r="T217" i="13"/>
  <c r="S220" i="13"/>
  <c r="S219" i="13"/>
  <c r="T181" i="13"/>
  <c r="T179" i="13" s="1"/>
  <c r="S187" i="13"/>
  <c r="S186" i="13"/>
  <c r="S185" i="13"/>
  <c r="T162" i="13"/>
  <c r="S165" i="13"/>
  <c r="S164" i="13"/>
  <c r="S163" i="13"/>
  <c r="U146" i="13"/>
  <c r="T146" i="13"/>
  <c r="S154" i="13"/>
  <c r="S153" i="13"/>
  <c r="S152" i="13"/>
  <c r="S151" i="13"/>
  <c r="S150" i="13"/>
  <c r="S149" i="13"/>
  <c r="T66" i="13"/>
  <c r="T49" i="13"/>
  <c r="T13" i="13"/>
  <c r="S16" i="13"/>
  <c r="U13" i="13"/>
  <c r="S38" i="13"/>
  <c r="S37" i="13"/>
  <c r="N382" i="13"/>
  <c r="M384" i="13"/>
  <c r="M385" i="13"/>
  <c r="N322" i="13"/>
  <c r="M323" i="13"/>
  <c r="M324" i="13"/>
  <c r="M314" i="13"/>
  <c r="M316" i="13"/>
  <c r="M315" i="13"/>
  <c r="O313" i="13"/>
  <c r="N313" i="13"/>
  <c r="N254" i="13"/>
  <c r="O254" i="13"/>
  <c r="M261" i="13"/>
  <c r="Q261" i="13"/>
  <c r="M260" i="13"/>
  <c r="N217" i="13"/>
  <c r="O217" i="13"/>
  <c r="M217" i="13" s="1"/>
  <c r="M220" i="13"/>
  <c r="M219" i="13"/>
  <c r="M165" i="13"/>
  <c r="M164" i="13"/>
  <c r="M163" i="13"/>
  <c r="M151" i="13"/>
  <c r="L146" i="13"/>
  <c r="O146" i="13"/>
  <c r="N146" i="13"/>
  <c r="K146" i="13"/>
  <c r="M154" i="13"/>
  <c r="M153" i="13"/>
  <c r="M152" i="13"/>
  <c r="M150" i="13"/>
  <c r="M149" i="13"/>
  <c r="M67" i="13"/>
  <c r="M75" i="13"/>
  <c r="O13" i="13"/>
  <c r="N13" i="13"/>
  <c r="M13" i="13" s="1"/>
  <c r="M38" i="13"/>
  <c r="M37" i="13"/>
  <c r="M16" i="13"/>
  <c r="L13" i="13"/>
  <c r="K13" i="13"/>
  <c r="J16" i="13"/>
  <c r="K382" i="13"/>
  <c r="J385" i="13"/>
  <c r="J384" i="13"/>
  <c r="V13" i="13" l="1"/>
  <c r="V322" i="13"/>
  <c r="W11" i="13"/>
  <c r="G13" i="13"/>
  <c r="S13" i="13"/>
  <c r="L322" i="13"/>
  <c r="K322" i="13"/>
  <c r="J324" i="13"/>
  <c r="J323" i="13"/>
  <c r="L313" i="13"/>
  <c r="K313" i="13"/>
  <c r="J316" i="13"/>
  <c r="J315" i="13"/>
  <c r="J314" i="13"/>
  <c r="L254" i="13" l="1"/>
  <c r="K254" i="13"/>
  <c r="Q260" i="13"/>
  <c r="J260" i="13"/>
  <c r="P260" i="13" s="1"/>
  <c r="J262" i="13"/>
  <c r="J261" i="13"/>
  <c r="P261" i="13" s="1"/>
  <c r="L217" i="13"/>
  <c r="K217" i="13"/>
  <c r="J220" i="13"/>
  <c r="J219" i="13"/>
  <c r="K181" i="13"/>
  <c r="Q187" i="13"/>
  <c r="Q186" i="13"/>
  <c r="Q185" i="13"/>
  <c r="V187" i="13"/>
  <c r="V186" i="13"/>
  <c r="V185" i="13"/>
  <c r="M187" i="13"/>
  <c r="M186" i="13"/>
  <c r="M185" i="13"/>
  <c r="J187" i="13"/>
  <c r="J186" i="13"/>
  <c r="J185" i="13"/>
  <c r="G187" i="13"/>
  <c r="G186" i="13"/>
  <c r="G185" i="13"/>
  <c r="X162" i="13" l="1"/>
  <c r="W162" i="13"/>
  <c r="W144" i="13" s="1"/>
  <c r="U162" i="13"/>
  <c r="T144" i="13"/>
  <c r="O162" i="13"/>
  <c r="N162" i="13"/>
  <c r="I162" i="13"/>
  <c r="H162" i="13"/>
  <c r="H144" i="13" s="1"/>
  <c r="G144" i="13" s="1"/>
  <c r="L162" i="13"/>
  <c r="K162" i="13"/>
  <c r="J165" i="13"/>
  <c r="J164" i="13"/>
  <c r="J163" i="13"/>
  <c r="G165" i="13"/>
  <c r="G164" i="13"/>
  <c r="G163" i="13"/>
  <c r="H147" i="13"/>
  <c r="I147" i="13"/>
  <c r="L147" i="13"/>
  <c r="O147" i="13"/>
  <c r="R147" i="13" s="1"/>
  <c r="U147" i="13"/>
  <c r="W147" i="13"/>
  <c r="X147" i="13"/>
  <c r="G154" i="13"/>
  <c r="J154" i="13"/>
  <c r="J153" i="13"/>
  <c r="J152" i="13"/>
  <c r="J151" i="13"/>
  <c r="J150" i="13"/>
  <c r="J149" i="13"/>
  <c r="G153" i="13"/>
  <c r="G152" i="13"/>
  <c r="G151" i="13"/>
  <c r="G150" i="13"/>
  <c r="G149" i="13"/>
  <c r="J75" i="13"/>
  <c r="G75" i="13"/>
  <c r="J38" i="13"/>
  <c r="P38" i="13" s="1"/>
  <c r="R38" i="13"/>
  <c r="J37" i="13"/>
  <c r="P37" i="13" s="1"/>
  <c r="R37" i="13"/>
  <c r="G38" i="13"/>
  <c r="G37" i="13"/>
  <c r="G36" i="13"/>
  <c r="U110" i="10"/>
  <c r="K14" i="10"/>
  <c r="M216" i="9"/>
  <c r="M144" i="9"/>
  <c r="F203" i="10"/>
  <c r="V147" i="13" l="1"/>
  <c r="S147" i="13"/>
  <c r="G147" i="13"/>
  <c r="P147" i="13"/>
  <c r="Q147" i="13"/>
  <c r="H25" i="9"/>
  <c r="V364" i="13"/>
  <c r="V363" i="13"/>
  <c r="V361" i="13" s="1"/>
  <c r="X361" i="13"/>
  <c r="W361" i="13"/>
  <c r="S364" i="13"/>
  <c r="S363" i="13"/>
  <c r="S361" i="13" s="1"/>
  <c r="U361" i="13"/>
  <c r="T361" i="13"/>
  <c r="M364" i="13"/>
  <c r="M363" i="13"/>
  <c r="M361" i="13" s="1"/>
  <c r="O361" i="13"/>
  <c r="N361" i="13"/>
  <c r="J364" i="13"/>
  <c r="J363" i="13"/>
  <c r="J361" i="13" s="1"/>
  <c r="L361" i="13"/>
  <c r="K361" i="13"/>
  <c r="Q361" i="13" s="1"/>
  <c r="I361" i="13"/>
  <c r="H361" i="13"/>
  <c r="V272" i="13"/>
  <c r="V271" i="13"/>
  <c r="X270" i="13"/>
  <c r="V270" i="13" s="1"/>
  <c r="V269" i="13"/>
  <c r="W268" i="13"/>
  <c r="W266" i="13" s="1"/>
  <c r="S272" i="13"/>
  <c r="S271" i="13"/>
  <c r="U270" i="13"/>
  <c r="S270" i="13" s="1"/>
  <c r="S269" i="13"/>
  <c r="T268" i="13"/>
  <c r="T266" i="13" s="1"/>
  <c r="M272" i="13"/>
  <c r="M271" i="13"/>
  <c r="O270" i="13"/>
  <c r="M270" i="13" s="1"/>
  <c r="M269" i="13"/>
  <c r="N268" i="13"/>
  <c r="N266" i="13" s="1"/>
  <c r="J272" i="13"/>
  <c r="J271" i="13"/>
  <c r="L270" i="13"/>
  <c r="J270" i="13" s="1"/>
  <c r="J269" i="13"/>
  <c r="L268" i="13"/>
  <c r="L266" i="13" s="1"/>
  <c r="K268" i="13"/>
  <c r="I270" i="13"/>
  <c r="G270" i="13" s="1"/>
  <c r="V191" i="13"/>
  <c r="V190" i="13"/>
  <c r="V189" i="13"/>
  <c r="V188" i="13"/>
  <c r="V184" i="13"/>
  <c r="V183" i="13"/>
  <c r="V182" i="13"/>
  <c r="W179" i="13"/>
  <c r="S191" i="13"/>
  <c r="S190" i="13"/>
  <c r="S189" i="13"/>
  <c r="S188" i="13"/>
  <c r="S184" i="13"/>
  <c r="U183" i="13"/>
  <c r="S182" i="13"/>
  <c r="S178" i="13"/>
  <c r="M191" i="13"/>
  <c r="M190" i="13"/>
  <c r="M189" i="13"/>
  <c r="M188" i="13"/>
  <c r="M184" i="13"/>
  <c r="O183" i="13"/>
  <c r="R183" i="13" s="1"/>
  <c r="M182" i="13"/>
  <c r="N181" i="13"/>
  <c r="N179" i="13" s="1"/>
  <c r="Q179" i="13" s="1"/>
  <c r="J191" i="13"/>
  <c r="J190" i="13"/>
  <c r="J189" i="13"/>
  <c r="J188" i="13"/>
  <c r="J184" i="13"/>
  <c r="L183" i="13"/>
  <c r="J182" i="13"/>
  <c r="K179" i="13"/>
  <c r="G182" i="13"/>
  <c r="I183" i="13"/>
  <c r="G183" i="13" s="1"/>
  <c r="G184" i="13"/>
  <c r="G188" i="13"/>
  <c r="G189" i="13"/>
  <c r="G190" i="13"/>
  <c r="G191" i="13"/>
  <c r="X173" i="13"/>
  <c r="W173" i="13"/>
  <c r="V172" i="13"/>
  <c r="V171" i="13"/>
  <c r="V170" i="13"/>
  <c r="V169" i="13"/>
  <c r="V168" i="13"/>
  <c r="V167" i="13"/>
  <c r="V162" i="13"/>
  <c r="U173" i="13"/>
  <c r="T173" i="13"/>
  <c r="S172" i="13"/>
  <c r="S171" i="13"/>
  <c r="S170" i="13"/>
  <c r="S169" i="13"/>
  <c r="S168" i="13"/>
  <c r="S167" i="13"/>
  <c r="O174" i="13"/>
  <c r="N174" i="13"/>
  <c r="Q174" i="13" s="1"/>
  <c r="M173" i="13"/>
  <c r="M172" i="13"/>
  <c r="M171" i="13"/>
  <c r="M170" i="13"/>
  <c r="M169" i="13"/>
  <c r="M168" i="13"/>
  <c r="O166" i="13"/>
  <c r="N166" i="13"/>
  <c r="L174" i="13"/>
  <c r="K174" i="13"/>
  <c r="J173" i="13"/>
  <c r="J172" i="13"/>
  <c r="J171" i="13"/>
  <c r="J170" i="13"/>
  <c r="J169" i="13"/>
  <c r="J168" i="13"/>
  <c r="L166" i="13"/>
  <c r="K166" i="13"/>
  <c r="Q168" i="13"/>
  <c r="R168" i="13"/>
  <c r="Q169" i="13"/>
  <c r="R169" i="13"/>
  <c r="Q170" i="13"/>
  <c r="R170" i="13"/>
  <c r="Q171" i="13"/>
  <c r="R171" i="13"/>
  <c r="Q172" i="13"/>
  <c r="R172" i="13"/>
  <c r="Q173" i="13"/>
  <c r="R173" i="13"/>
  <c r="I166" i="13"/>
  <c r="H166" i="13"/>
  <c r="S82" i="15"/>
  <c r="S81" i="15"/>
  <c r="S79" i="15" s="1"/>
  <c r="U79" i="15"/>
  <c r="T79" i="15"/>
  <c r="T73" i="15" s="1"/>
  <c r="T67" i="15" s="1"/>
  <c r="T65" i="15" s="1"/>
  <c r="S78" i="15"/>
  <c r="S77" i="15"/>
  <c r="S75" i="15" s="1"/>
  <c r="U75" i="15"/>
  <c r="S72" i="15"/>
  <c r="S71" i="15"/>
  <c r="S69" i="15" s="1"/>
  <c r="U69" i="15"/>
  <c r="S64" i="15"/>
  <c r="S63" i="15"/>
  <c r="S62" i="15"/>
  <c r="S59" i="15"/>
  <c r="U57" i="15"/>
  <c r="U51" i="15" s="1"/>
  <c r="T57" i="15"/>
  <c r="T56" i="15"/>
  <c r="S55" i="15"/>
  <c r="S53" i="15"/>
  <c r="S50" i="15"/>
  <c r="S49" i="15"/>
  <c r="U47" i="15"/>
  <c r="T47" i="15"/>
  <c r="S46" i="15"/>
  <c r="S45" i="15"/>
  <c r="U42" i="15"/>
  <c r="S39" i="15"/>
  <c r="S38" i="15"/>
  <c r="S36" i="15" s="1"/>
  <c r="U36" i="15"/>
  <c r="T36" i="15"/>
  <c r="S35" i="15"/>
  <c r="S34" i="15"/>
  <c r="S32" i="15" s="1"/>
  <c r="U32" i="15"/>
  <c r="U30" i="15" s="1"/>
  <c r="T32" i="15"/>
  <c r="S29" i="15"/>
  <c r="S28" i="15"/>
  <c r="U26" i="15"/>
  <c r="S25" i="15"/>
  <c r="S24" i="15"/>
  <c r="U22" i="15"/>
  <c r="U20" i="15" s="1"/>
  <c r="S17" i="15"/>
  <c r="S16" i="15"/>
  <c r="S14" i="15" s="1"/>
  <c r="U14" i="15"/>
  <c r="P82" i="15"/>
  <c r="P81" i="15"/>
  <c r="P79" i="15" s="1"/>
  <c r="R79" i="15"/>
  <c r="Q79" i="15"/>
  <c r="P78" i="15"/>
  <c r="P77" i="15"/>
  <c r="R75" i="15"/>
  <c r="R73" i="15" s="1"/>
  <c r="Q73" i="15"/>
  <c r="Q67" i="15" s="1"/>
  <c r="Q65" i="15" s="1"/>
  <c r="P72" i="15"/>
  <c r="P71" i="15"/>
  <c r="P69" i="15" s="1"/>
  <c r="R69" i="15"/>
  <c r="P64" i="15"/>
  <c r="P63" i="15"/>
  <c r="P62" i="15"/>
  <c r="P59" i="15"/>
  <c r="R57" i="15"/>
  <c r="R51" i="15" s="1"/>
  <c r="Q57" i="15"/>
  <c r="Q56" i="15"/>
  <c r="P55" i="15"/>
  <c r="P53" i="15"/>
  <c r="P50" i="15"/>
  <c r="P49" i="15"/>
  <c r="P47" i="15" s="1"/>
  <c r="R47" i="15"/>
  <c r="Q47" i="15"/>
  <c r="P46" i="15"/>
  <c r="P45" i="15"/>
  <c r="P42" i="15" s="1"/>
  <c r="R42" i="15"/>
  <c r="P39" i="15"/>
  <c r="P38" i="15"/>
  <c r="R36" i="15"/>
  <c r="Q36" i="15"/>
  <c r="Q30" i="15" s="1"/>
  <c r="Q18" i="15" s="1"/>
  <c r="Q12" i="15" s="1"/>
  <c r="P35" i="15"/>
  <c r="P34" i="15"/>
  <c r="R32" i="15"/>
  <c r="Q32" i="15"/>
  <c r="P29" i="15"/>
  <c r="P26" i="15"/>
  <c r="P28" i="15"/>
  <c r="R26" i="15"/>
  <c r="P25" i="15"/>
  <c r="P22" i="15"/>
  <c r="P20" i="15" s="1"/>
  <c r="P24" i="15"/>
  <c r="R22" i="15"/>
  <c r="R20" i="15" s="1"/>
  <c r="P17" i="15"/>
  <c r="P16" i="15"/>
  <c r="P14" i="15" s="1"/>
  <c r="R14" i="15"/>
  <c r="J82" i="15"/>
  <c r="J81" i="15"/>
  <c r="L79" i="15"/>
  <c r="K79" i="15"/>
  <c r="J78" i="15"/>
  <c r="J77" i="15"/>
  <c r="M77" i="15" s="1"/>
  <c r="J75" i="15"/>
  <c r="L75" i="15"/>
  <c r="K73" i="15"/>
  <c r="K67" i="15" s="1"/>
  <c r="K65" i="15" s="1"/>
  <c r="J72" i="15"/>
  <c r="J71" i="15"/>
  <c r="J69" i="15" s="1"/>
  <c r="L69" i="15"/>
  <c r="J64" i="15"/>
  <c r="J63" i="15"/>
  <c r="J62" i="15"/>
  <c r="J59" i="15"/>
  <c r="L57" i="15"/>
  <c r="K57" i="15"/>
  <c r="K56" i="15"/>
  <c r="J55" i="15"/>
  <c r="J53" i="15"/>
  <c r="J56" i="15" s="1"/>
  <c r="L51" i="15"/>
  <c r="J50" i="15"/>
  <c r="J49" i="15"/>
  <c r="L47" i="15"/>
  <c r="K47" i="15"/>
  <c r="J46" i="15"/>
  <c r="J45" i="15"/>
  <c r="L42" i="15"/>
  <c r="J39" i="15"/>
  <c r="J38" i="15"/>
  <c r="L36" i="15"/>
  <c r="K36" i="15"/>
  <c r="J35" i="15"/>
  <c r="J34" i="15"/>
  <c r="L32" i="15"/>
  <c r="L30" i="15" s="1"/>
  <c r="O30" i="15" s="1"/>
  <c r="K32" i="15"/>
  <c r="J29" i="15"/>
  <c r="J28" i="15"/>
  <c r="L26" i="15"/>
  <c r="J25" i="15"/>
  <c r="M25" i="15" s="1"/>
  <c r="J24" i="15"/>
  <c r="M24" i="15" s="1"/>
  <c r="L22" i="15"/>
  <c r="L20" i="15" s="1"/>
  <c r="J17" i="15"/>
  <c r="J14" i="15" s="1"/>
  <c r="J16" i="15"/>
  <c r="L14" i="15"/>
  <c r="G82" i="15"/>
  <c r="G81" i="15"/>
  <c r="I79" i="15"/>
  <c r="H79" i="15"/>
  <c r="H73" i="15" s="1"/>
  <c r="H67" i="15" s="1"/>
  <c r="G78" i="15"/>
  <c r="G77" i="15"/>
  <c r="I75" i="15"/>
  <c r="I73" i="15" s="1"/>
  <c r="I67" i="15" s="1"/>
  <c r="I65" i="15" s="1"/>
  <c r="G72" i="15"/>
  <c r="M72" i="15" s="1"/>
  <c r="G71" i="15"/>
  <c r="I69" i="15"/>
  <c r="G64" i="15"/>
  <c r="M64" i="15" s="1"/>
  <c r="G63" i="15"/>
  <c r="G62" i="15"/>
  <c r="M62" i="15" s="1"/>
  <c r="G59" i="15"/>
  <c r="M59" i="15" s="1"/>
  <c r="I57" i="15"/>
  <c r="I51" i="15" s="1"/>
  <c r="H57" i="15"/>
  <c r="H56" i="15"/>
  <c r="G55" i="15"/>
  <c r="G53" i="15"/>
  <c r="G50" i="15"/>
  <c r="G49" i="15"/>
  <c r="I47" i="15"/>
  <c r="H47" i="15"/>
  <c r="G46" i="15"/>
  <c r="G45" i="15"/>
  <c r="G42" i="15" s="1"/>
  <c r="I42" i="15"/>
  <c r="G39" i="15"/>
  <c r="G38" i="15"/>
  <c r="M38" i="15" s="1"/>
  <c r="I36" i="15"/>
  <c r="H36" i="15"/>
  <c r="N36" i="15" s="1"/>
  <c r="G35" i="15"/>
  <c r="M35" i="15" s="1"/>
  <c r="G34" i="15"/>
  <c r="I32" i="15"/>
  <c r="I30" i="15" s="1"/>
  <c r="H32" i="15"/>
  <c r="G29" i="15"/>
  <c r="G28" i="15"/>
  <c r="G26" i="15" s="1"/>
  <c r="I26" i="15"/>
  <c r="G25" i="15"/>
  <c r="G24" i="15"/>
  <c r="G22" i="15" s="1"/>
  <c r="G20" i="15" s="1"/>
  <c r="I22" i="15"/>
  <c r="I20" i="15" s="1"/>
  <c r="G17" i="15"/>
  <c r="G16" i="15"/>
  <c r="M16" i="15" s="1"/>
  <c r="I14" i="15"/>
  <c r="M9" i="15"/>
  <c r="N9" i="15"/>
  <c r="O9" i="15"/>
  <c r="M11" i="15"/>
  <c r="N11" i="15"/>
  <c r="O11" i="15"/>
  <c r="M13" i="15"/>
  <c r="N13" i="15"/>
  <c r="O13" i="15"/>
  <c r="M15" i="15"/>
  <c r="N15" i="15"/>
  <c r="O15" i="15"/>
  <c r="O16" i="15"/>
  <c r="O17" i="15"/>
  <c r="M19" i="15"/>
  <c r="N19" i="15"/>
  <c r="O19" i="15"/>
  <c r="M21" i="15"/>
  <c r="N21" i="15"/>
  <c r="O21" i="15"/>
  <c r="M23" i="15"/>
  <c r="N23" i="15"/>
  <c r="O23" i="15"/>
  <c r="O24" i="15"/>
  <c r="O25" i="15"/>
  <c r="O26" i="15"/>
  <c r="M27" i="15"/>
  <c r="N27" i="15"/>
  <c r="O27" i="15"/>
  <c r="M28" i="15"/>
  <c r="O28" i="15"/>
  <c r="O29" i="15"/>
  <c r="M31" i="15"/>
  <c r="N31" i="15"/>
  <c r="O31" i="15"/>
  <c r="O32" i="15"/>
  <c r="M33" i="15"/>
  <c r="N33" i="15"/>
  <c r="O33" i="15"/>
  <c r="M34" i="15"/>
  <c r="N34" i="15"/>
  <c r="N35" i="15"/>
  <c r="O36" i="15"/>
  <c r="M37" i="15"/>
  <c r="N37" i="15"/>
  <c r="O37" i="15"/>
  <c r="N38" i="15"/>
  <c r="N39" i="15"/>
  <c r="M41" i="15"/>
  <c r="N41" i="15"/>
  <c r="O41" i="15"/>
  <c r="O42" i="15"/>
  <c r="M43" i="15"/>
  <c r="N43" i="15"/>
  <c r="O43" i="15"/>
  <c r="M44" i="15"/>
  <c r="O44" i="15"/>
  <c r="O45" i="15"/>
  <c r="O46" i="15"/>
  <c r="N47" i="15"/>
  <c r="M48" i="15"/>
  <c r="N48" i="15"/>
  <c r="O48" i="15"/>
  <c r="N49" i="15"/>
  <c r="O49" i="15"/>
  <c r="N50" i="15"/>
  <c r="O50" i="15"/>
  <c r="M52" i="15"/>
  <c r="N52" i="15"/>
  <c r="O52" i="15"/>
  <c r="N53" i="15"/>
  <c r="M54" i="15"/>
  <c r="N54" i="15"/>
  <c r="O54" i="15"/>
  <c r="N55" i="15"/>
  <c r="N56" i="15"/>
  <c r="M58" i="15"/>
  <c r="N58" i="15"/>
  <c r="O58" i="15"/>
  <c r="O59" i="15"/>
  <c r="O60" i="15"/>
  <c r="O62" i="15"/>
  <c r="M63" i="15"/>
  <c r="N63" i="15"/>
  <c r="O63" i="15"/>
  <c r="N64" i="15"/>
  <c r="O64" i="15"/>
  <c r="M66" i="15"/>
  <c r="N66" i="15"/>
  <c r="O66" i="15"/>
  <c r="M68" i="15"/>
  <c r="N68" i="15"/>
  <c r="O68" i="15"/>
  <c r="O69" i="15"/>
  <c r="M70" i="15"/>
  <c r="N70" i="15"/>
  <c r="O70" i="15"/>
  <c r="M71" i="15"/>
  <c r="O71" i="15"/>
  <c r="O72" i="15"/>
  <c r="M74" i="15"/>
  <c r="N74" i="15"/>
  <c r="O74" i="15"/>
  <c r="M76" i="15"/>
  <c r="N76" i="15"/>
  <c r="O76" i="15"/>
  <c r="O77" i="15"/>
  <c r="M78" i="15"/>
  <c r="O78" i="15"/>
  <c r="N79" i="15"/>
  <c r="O79" i="15"/>
  <c r="M80" i="15"/>
  <c r="N80" i="15"/>
  <c r="O80" i="15"/>
  <c r="M81" i="15"/>
  <c r="N81" i="15"/>
  <c r="N82" i="15"/>
  <c r="D82" i="15"/>
  <c r="D81" i="15"/>
  <c r="F79" i="15"/>
  <c r="E79" i="15"/>
  <c r="E73" i="15" s="1"/>
  <c r="E67" i="15" s="1"/>
  <c r="E65" i="15" s="1"/>
  <c r="D78" i="15"/>
  <c r="D77" i="15"/>
  <c r="F75" i="15"/>
  <c r="F73" i="15" s="1"/>
  <c r="D72" i="15"/>
  <c r="D71" i="15"/>
  <c r="F69" i="15"/>
  <c r="F67" i="15" s="1"/>
  <c r="F65" i="15" s="1"/>
  <c r="D64" i="15"/>
  <c r="D63" i="15"/>
  <c r="D62" i="15"/>
  <c r="D59" i="15"/>
  <c r="F57" i="15"/>
  <c r="F51" i="15" s="1"/>
  <c r="E57" i="15"/>
  <c r="E56" i="15"/>
  <c r="D55" i="15"/>
  <c r="D53" i="15"/>
  <c r="D50" i="15"/>
  <c r="D49" i="15"/>
  <c r="F47" i="15"/>
  <c r="E47" i="15"/>
  <c r="D46" i="15"/>
  <c r="D45" i="15"/>
  <c r="D42" i="15" s="1"/>
  <c r="F42" i="15"/>
  <c r="D39" i="15"/>
  <c r="D38" i="15"/>
  <c r="D36" i="15" s="1"/>
  <c r="F36" i="15"/>
  <c r="E36" i="15"/>
  <c r="D35" i="15"/>
  <c r="D34" i="15"/>
  <c r="F32" i="15"/>
  <c r="F30" i="15"/>
  <c r="E32" i="15"/>
  <c r="E30" i="15" s="1"/>
  <c r="E18" i="15" s="1"/>
  <c r="E12" i="15" s="1"/>
  <c r="D29" i="15"/>
  <c r="D28" i="15"/>
  <c r="F26" i="15"/>
  <c r="D25" i="15"/>
  <c r="D22" i="15" s="1"/>
  <c r="D24" i="15"/>
  <c r="F22" i="15"/>
  <c r="D17" i="15"/>
  <c r="D16" i="15"/>
  <c r="F14" i="15"/>
  <c r="Q14" i="13"/>
  <c r="R14" i="13"/>
  <c r="Q15" i="13"/>
  <c r="R15" i="13"/>
  <c r="Q17" i="13"/>
  <c r="R17" i="13"/>
  <c r="Q18" i="13"/>
  <c r="R18" i="13"/>
  <c r="Q19" i="13"/>
  <c r="R19" i="13"/>
  <c r="Q20" i="13"/>
  <c r="R20" i="13"/>
  <c r="Q21" i="13"/>
  <c r="R21" i="13"/>
  <c r="Q22" i="13"/>
  <c r="R22" i="13"/>
  <c r="Q23" i="13"/>
  <c r="R23" i="13"/>
  <c r="Q24" i="13"/>
  <c r="R24" i="13"/>
  <c r="Q25" i="13"/>
  <c r="R25" i="13"/>
  <c r="Q26" i="13"/>
  <c r="R26" i="13"/>
  <c r="Q27" i="13"/>
  <c r="R27" i="13"/>
  <c r="Q28" i="13"/>
  <c r="R28" i="13"/>
  <c r="Q29" i="13"/>
  <c r="R29" i="13"/>
  <c r="Q30" i="13"/>
  <c r="R30" i="13"/>
  <c r="Q31" i="13"/>
  <c r="R31" i="13"/>
  <c r="Q32" i="13"/>
  <c r="R32" i="13"/>
  <c r="Q33" i="13"/>
  <c r="R33" i="13"/>
  <c r="Q34" i="13"/>
  <c r="R34" i="13"/>
  <c r="Q35" i="13"/>
  <c r="R35" i="13"/>
  <c r="Q36" i="13"/>
  <c r="R36" i="13"/>
  <c r="Q39" i="13"/>
  <c r="R39" i="13"/>
  <c r="Q40" i="13"/>
  <c r="R40" i="13"/>
  <c r="Q43" i="13"/>
  <c r="R43" i="13"/>
  <c r="Q44" i="13"/>
  <c r="R44" i="13"/>
  <c r="Q47" i="13"/>
  <c r="R47" i="13"/>
  <c r="Q48" i="13"/>
  <c r="R48" i="13"/>
  <c r="Q50" i="13"/>
  <c r="R50" i="13"/>
  <c r="Q51" i="13"/>
  <c r="R51" i="13"/>
  <c r="Q52" i="13"/>
  <c r="R52" i="13"/>
  <c r="Q53" i="13"/>
  <c r="R53" i="13"/>
  <c r="Q54" i="13"/>
  <c r="R54" i="13"/>
  <c r="Q55" i="13"/>
  <c r="R55" i="13"/>
  <c r="Q56" i="13"/>
  <c r="R56" i="13"/>
  <c r="Q57" i="13"/>
  <c r="R57" i="13"/>
  <c r="Q60" i="13"/>
  <c r="R60" i="13"/>
  <c r="Q63" i="13"/>
  <c r="R63" i="13"/>
  <c r="Q67" i="13"/>
  <c r="R67" i="13"/>
  <c r="Q68" i="13"/>
  <c r="R68" i="13"/>
  <c r="Q69" i="13"/>
  <c r="R69" i="13"/>
  <c r="Q70" i="13"/>
  <c r="R70" i="13"/>
  <c r="Q71" i="13"/>
  <c r="R71" i="13"/>
  <c r="Q72" i="13"/>
  <c r="R72" i="13"/>
  <c r="Q73" i="13"/>
  <c r="R73" i="13"/>
  <c r="Q74" i="13"/>
  <c r="R74" i="13"/>
  <c r="P75" i="13"/>
  <c r="Q75" i="13"/>
  <c r="R75" i="13"/>
  <c r="Q76" i="13"/>
  <c r="R76" i="13"/>
  <c r="Q77" i="13"/>
  <c r="R77" i="13"/>
  <c r="Q78" i="13"/>
  <c r="Q79" i="13"/>
  <c r="R79" i="13"/>
  <c r="Q80" i="13"/>
  <c r="R80" i="13"/>
  <c r="Q81" i="13"/>
  <c r="Q82" i="13"/>
  <c r="R82" i="13"/>
  <c r="Q83" i="13"/>
  <c r="R83" i="13"/>
  <c r="Q86" i="13"/>
  <c r="R86" i="13"/>
  <c r="Q91" i="13"/>
  <c r="R91" i="13"/>
  <c r="Q93" i="13"/>
  <c r="R93" i="13"/>
  <c r="P94" i="13"/>
  <c r="Q94" i="13"/>
  <c r="R94" i="13"/>
  <c r="P96" i="13"/>
  <c r="Q96" i="13"/>
  <c r="R96" i="13"/>
  <c r="Q99" i="13"/>
  <c r="R99" i="13"/>
  <c r="Q102" i="13"/>
  <c r="R102" i="13"/>
  <c r="Q105" i="13"/>
  <c r="R105" i="13"/>
  <c r="Q108" i="13"/>
  <c r="R108" i="13"/>
  <c r="Q111" i="13"/>
  <c r="R111" i="13"/>
  <c r="Q116" i="13"/>
  <c r="R116" i="13"/>
  <c r="Q117" i="13"/>
  <c r="R117" i="13"/>
  <c r="Q118" i="13"/>
  <c r="R118" i="13"/>
  <c r="Q121" i="13"/>
  <c r="R121" i="13"/>
  <c r="Q124" i="13"/>
  <c r="R124" i="13"/>
  <c r="Q125" i="13"/>
  <c r="R125" i="13"/>
  <c r="Q128" i="13"/>
  <c r="R128" i="13"/>
  <c r="Q131" i="13"/>
  <c r="R131" i="13"/>
  <c r="Q134" i="13"/>
  <c r="R134" i="13"/>
  <c r="Q137" i="13"/>
  <c r="R137" i="13"/>
  <c r="Q142" i="13"/>
  <c r="R142" i="13"/>
  <c r="Q143" i="13"/>
  <c r="R143" i="13"/>
  <c r="Q148" i="13"/>
  <c r="R148" i="13"/>
  <c r="Q156" i="13"/>
  <c r="R156" i="13"/>
  <c r="Q157" i="13"/>
  <c r="R157" i="13"/>
  <c r="Q158" i="13"/>
  <c r="Q159" i="13"/>
  <c r="R159" i="13"/>
  <c r="Q160" i="13"/>
  <c r="R160" i="13"/>
  <c r="Q161" i="13"/>
  <c r="R161" i="13"/>
  <c r="Q162" i="13"/>
  <c r="R162" i="13"/>
  <c r="Q176" i="13"/>
  <c r="R176" i="13"/>
  <c r="Q177" i="13"/>
  <c r="R177" i="13"/>
  <c r="Q178" i="13"/>
  <c r="R178" i="13"/>
  <c r="Q182" i="13"/>
  <c r="R182" i="13"/>
  <c r="Q183" i="13"/>
  <c r="Q184" i="13"/>
  <c r="R184" i="13"/>
  <c r="Q188" i="13"/>
  <c r="R188" i="13"/>
  <c r="Q189" i="13"/>
  <c r="R189" i="13"/>
  <c r="Q190" i="13"/>
  <c r="R190" i="13"/>
  <c r="Q191" i="13"/>
  <c r="R191" i="13"/>
  <c r="Q194" i="13"/>
  <c r="R194" i="13"/>
  <c r="Q197" i="13"/>
  <c r="R197" i="13"/>
  <c r="Q198" i="13"/>
  <c r="R198" i="13"/>
  <c r="Q199" i="13"/>
  <c r="R199" i="13"/>
  <c r="Q200" i="13"/>
  <c r="R200" i="13"/>
  <c r="Q203" i="13"/>
  <c r="R203" i="13"/>
  <c r="Q204" i="13"/>
  <c r="R204" i="13"/>
  <c r="Q205" i="13"/>
  <c r="R205" i="13"/>
  <c r="Q206" i="13"/>
  <c r="R206" i="13"/>
  <c r="Q207" i="13"/>
  <c r="R207" i="13"/>
  <c r="Q208" i="13"/>
  <c r="R208" i="13"/>
  <c r="Q209" i="13"/>
  <c r="R209" i="13"/>
  <c r="P211" i="13"/>
  <c r="Q211" i="13"/>
  <c r="R211" i="13"/>
  <c r="Q212" i="13"/>
  <c r="R212" i="13"/>
  <c r="Q218" i="13"/>
  <c r="R218" i="13"/>
  <c r="P222" i="13"/>
  <c r="Q222" i="13"/>
  <c r="R222" i="13"/>
  <c r="Q223" i="13"/>
  <c r="R223" i="13"/>
  <c r="Q226" i="13"/>
  <c r="R226" i="13"/>
  <c r="Q229" i="13"/>
  <c r="R229" i="13"/>
  <c r="Q232" i="13"/>
  <c r="R232" i="13"/>
  <c r="Q236" i="13"/>
  <c r="R236" i="13"/>
  <c r="Q237" i="13"/>
  <c r="R237" i="13"/>
  <c r="Q238" i="13"/>
  <c r="R238" i="13"/>
  <c r="Q243" i="13"/>
  <c r="R243" i="13"/>
  <c r="Q246" i="13"/>
  <c r="R246" i="13"/>
  <c r="Q250" i="13"/>
  <c r="R250" i="13"/>
  <c r="Q251" i="13"/>
  <c r="R251" i="13"/>
  <c r="Q255" i="13"/>
  <c r="R255" i="13"/>
  <c r="Q256" i="13"/>
  <c r="R256" i="13"/>
  <c r="Q257" i="13"/>
  <c r="R257" i="13"/>
  <c r="Q258" i="13"/>
  <c r="R258" i="13"/>
  <c r="Q259" i="13"/>
  <c r="R259" i="13"/>
  <c r="Q265" i="13"/>
  <c r="R265" i="13"/>
  <c r="Q269" i="13"/>
  <c r="R269" i="13"/>
  <c r="Q270" i="13"/>
  <c r="R270" i="13"/>
  <c r="Q271" i="13"/>
  <c r="R271" i="13"/>
  <c r="Q272" i="13"/>
  <c r="R272" i="13"/>
  <c r="Q277" i="13"/>
  <c r="R277" i="13"/>
  <c r="Q278" i="13"/>
  <c r="R278" i="13"/>
  <c r="Q279" i="13"/>
  <c r="R279" i="13"/>
  <c r="Q282" i="13"/>
  <c r="R282" i="13"/>
  <c r="Q283" i="13"/>
  <c r="R283" i="13"/>
  <c r="Q284" i="13"/>
  <c r="R284" i="13"/>
  <c r="Q285" i="13"/>
  <c r="R285" i="13"/>
  <c r="Q288" i="13"/>
  <c r="R288" i="13"/>
  <c r="Q289" i="13"/>
  <c r="R289" i="13"/>
  <c r="Q290" i="13"/>
  <c r="R290" i="13"/>
  <c r="Q291" i="13"/>
  <c r="R291" i="13"/>
  <c r="Q294" i="13"/>
  <c r="R294" i="13"/>
  <c r="Q297" i="13"/>
  <c r="R297" i="13"/>
  <c r="Q300" i="13"/>
  <c r="R300" i="13"/>
  <c r="Q301" i="13"/>
  <c r="R301" i="13"/>
  <c r="Q306" i="13"/>
  <c r="R306" i="13"/>
  <c r="Q310" i="13"/>
  <c r="R310" i="13"/>
  <c r="Q311" i="13"/>
  <c r="R311" i="13"/>
  <c r="Q312" i="13"/>
  <c r="R312" i="13"/>
  <c r="Q313" i="13"/>
  <c r="R313" i="13"/>
  <c r="Q318" i="13"/>
  <c r="R318" i="13"/>
  <c r="Q319" i="13"/>
  <c r="R319" i="13"/>
  <c r="Q320" i="13"/>
  <c r="R320" i="13"/>
  <c r="Q321" i="13"/>
  <c r="R321" i="13"/>
  <c r="Q327" i="13"/>
  <c r="R327" i="13"/>
  <c r="Q329" i="13"/>
  <c r="R329" i="13"/>
  <c r="Q330" i="13"/>
  <c r="R330" i="13"/>
  <c r="Q333" i="13"/>
  <c r="R333" i="13"/>
  <c r="Q334" i="13"/>
  <c r="R334" i="13"/>
  <c r="Q335" i="13"/>
  <c r="R335" i="13"/>
  <c r="Q338" i="13"/>
  <c r="R338" i="13"/>
  <c r="Q342" i="13"/>
  <c r="R342" i="13"/>
  <c r="Q350" i="13"/>
  <c r="R350" i="13"/>
  <c r="Q351" i="13"/>
  <c r="R351" i="13"/>
  <c r="P352" i="13"/>
  <c r="Q352" i="13"/>
  <c r="R352" i="13"/>
  <c r="Q355" i="13"/>
  <c r="R355" i="13"/>
  <c r="Q356" i="13"/>
  <c r="R356" i="13"/>
  <c r="Q359" i="13"/>
  <c r="R359" i="13"/>
  <c r="Q360" i="13"/>
  <c r="R360" i="13"/>
  <c r="Q363" i="13"/>
  <c r="R363" i="13"/>
  <c r="Q364" i="13"/>
  <c r="R364" i="13"/>
  <c r="Q370" i="13"/>
  <c r="R370" i="13"/>
  <c r="Q371" i="13"/>
  <c r="R371" i="13"/>
  <c r="Q372" i="13"/>
  <c r="R372" i="13"/>
  <c r="Q373" i="13"/>
  <c r="R373" i="13"/>
  <c r="Q376" i="13"/>
  <c r="R376" i="13"/>
  <c r="Q379" i="13"/>
  <c r="R379" i="13"/>
  <c r="Q383" i="13"/>
  <c r="R383" i="13"/>
  <c r="Q390" i="13"/>
  <c r="R390" i="13"/>
  <c r="Q391" i="13"/>
  <c r="R391" i="13"/>
  <c r="Q394" i="13"/>
  <c r="R394" i="13"/>
  <c r="Q398" i="13"/>
  <c r="R398" i="13"/>
  <c r="Q399" i="13"/>
  <c r="R399" i="13"/>
  <c r="Q402" i="13"/>
  <c r="R402" i="13"/>
  <c r="Q405" i="13"/>
  <c r="R405" i="13"/>
  <c r="Q408" i="13"/>
  <c r="R408" i="13"/>
  <c r="R411" i="13"/>
  <c r="Q412" i="13"/>
  <c r="R412" i="13"/>
  <c r="Q416" i="13"/>
  <c r="R416" i="13"/>
  <c r="Q420" i="13"/>
  <c r="R420" i="13"/>
  <c r="Q421" i="13"/>
  <c r="R421" i="13"/>
  <c r="Q426" i="13"/>
  <c r="V93" i="13"/>
  <c r="X92" i="13"/>
  <c r="X89" i="13" s="1"/>
  <c r="X87" i="13" s="1"/>
  <c r="W92" i="13"/>
  <c r="V91" i="13"/>
  <c r="V86" i="13"/>
  <c r="V84" i="13" s="1"/>
  <c r="X84" i="13"/>
  <c r="W84" i="13"/>
  <c r="V83" i="13"/>
  <c r="V82" i="13"/>
  <c r="X81" i="13"/>
  <c r="V81" i="13" s="1"/>
  <c r="V80" i="13"/>
  <c r="V79" i="13"/>
  <c r="X78" i="13"/>
  <c r="V77" i="13"/>
  <c r="V76" i="13"/>
  <c r="V74" i="13"/>
  <c r="V73" i="13"/>
  <c r="V72" i="13"/>
  <c r="V71" i="13"/>
  <c r="V70" i="13"/>
  <c r="V69" i="13"/>
  <c r="V68" i="13"/>
  <c r="V67" i="13"/>
  <c r="V63" i="13"/>
  <c r="V61" i="13" s="1"/>
  <c r="X61" i="13"/>
  <c r="W61" i="13"/>
  <c r="V60" i="13"/>
  <c r="V58" i="13" s="1"/>
  <c r="X58" i="13"/>
  <c r="W58" i="13"/>
  <c r="V57" i="13"/>
  <c r="V56" i="13"/>
  <c r="V55" i="13"/>
  <c r="V54" i="13"/>
  <c r="V53" i="13"/>
  <c r="V52" i="13"/>
  <c r="V51" i="13"/>
  <c r="V50" i="13"/>
  <c r="X49" i="13"/>
  <c r="X45" i="13" s="1"/>
  <c r="W49" i="13"/>
  <c r="W45" i="13" s="1"/>
  <c r="V48" i="13"/>
  <c r="V47" i="13"/>
  <c r="V44" i="13"/>
  <c r="V43" i="13"/>
  <c r="X41" i="13"/>
  <c r="W41" i="13"/>
  <c r="V40" i="13"/>
  <c r="V39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20" i="13"/>
  <c r="V19" i="13"/>
  <c r="V18" i="13"/>
  <c r="V17" i="13"/>
  <c r="V15" i="13"/>
  <c r="V14" i="13"/>
  <c r="X11" i="13"/>
  <c r="S93" i="13"/>
  <c r="U92" i="13"/>
  <c r="U89" i="13" s="1"/>
  <c r="U87" i="13" s="1"/>
  <c r="T92" i="13"/>
  <c r="S92" i="13" s="1"/>
  <c r="S89" i="13" s="1"/>
  <c r="S87" i="13" s="1"/>
  <c r="S91" i="13"/>
  <c r="S86" i="13"/>
  <c r="S84" i="13" s="1"/>
  <c r="U84" i="13"/>
  <c r="T84" i="13"/>
  <c r="S83" i="13"/>
  <c r="S82" i="13"/>
  <c r="U81" i="13"/>
  <c r="S81" i="13" s="1"/>
  <c r="S80" i="13"/>
  <c r="S79" i="13"/>
  <c r="U78" i="13"/>
  <c r="S77" i="13"/>
  <c r="S76" i="13"/>
  <c r="S74" i="13"/>
  <c r="S73" i="13"/>
  <c r="S72" i="13"/>
  <c r="S71" i="13"/>
  <c r="S70" i="13"/>
  <c r="S69" i="13"/>
  <c r="S68" i="13"/>
  <c r="S67" i="13"/>
  <c r="S63" i="13"/>
  <c r="S61" i="13" s="1"/>
  <c r="U61" i="13"/>
  <c r="T61" i="13"/>
  <c r="S60" i="13"/>
  <c r="S58" i="13" s="1"/>
  <c r="U58" i="13"/>
  <c r="T58" i="13"/>
  <c r="S57" i="13"/>
  <c r="S56" i="13"/>
  <c r="S55" i="13"/>
  <c r="S54" i="13"/>
  <c r="S53" i="13"/>
  <c r="S52" i="13"/>
  <c r="S51" i="13"/>
  <c r="S50" i="13"/>
  <c r="U49" i="13"/>
  <c r="U45" i="13" s="1"/>
  <c r="S48" i="13"/>
  <c r="S47" i="13"/>
  <c r="S44" i="13"/>
  <c r="S43" i="13"/>
  <c r="U41" i="13"/>
  <c r="T41" i="13"/>
  <c r="S40" i="13"/>
  <c r="S39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5" i="13"/>
  <c r="S14" i="13"/>
  <c r="U11" i="13"/>
  <c r="T11" i="13"/>
  <c r="M93" i="13"/>
  <c r="P93" i="13" s="1"/>
  <c r="O92" i="13"/>
  <c r="O89" i="13" s="1"/>
  <c r="O87" i="13" s="1"/>
  <c r="N92" i="13"/>
  <c r="N89" i="13" s="1"/>
  <c r="M91" i="13"/>
  <c r="M86" i="13"/>
  <c r="O84" i="13"/>
  <c r="N84" i="13"/>
  <c r="M83" i="13"/>
  <c r="M82" i="13"/>
  <c r="P82" i="13" s="1"/>
  <c r="O81" i="13"/>
  <c r="M81" i="13" s="1"/>
  <c r="M80" i="13"/>
  <c r="P80" i="13" s="1"/>
  <c r="M79" i="13"/>
  <c r="O78" i="13"/>
  <c r="O66" i="13" s="1"/>
  <c r="M77" i="13"/>
  <c r="M76" i="13"/>
  <c r="M74" i="13"/>
  <c r="M73" i="13"/>
  <c r="M72" i="13"/>
  <c r="M71" i="13"/>
  <c r="M70" i="13"/>
  <c r="M69" i="13"/>
  <c r="M68" i="13"/>
  <c r="N66" i="13"/>
  <c r="N64" i="13" s="1"/>
  <c r="Q64" i="13" s="1"/>
  <c r="M63" i="13"/>
  <c r="O61" i="13"/>
  <c r="R61" i="13" s="1"/>
  <c r="N61" i="13"/>
  <c r="M60" i="13"/>
  <c r="M58" i="13" s="1"/>
  <c r="O58" i="13"/>
  <c r="N58" i="13"/>
  <c r="M57" i="13"/>
  <c r="M56" i="13"/>
  <c r="M55" i="13"/>
  <c r="M54" i="13"/>
  <c r="P54" i="13" s="1"/>
  <c r="M53" i="13"/>
  <c r="M52" i="13"/>
  <c r="P52" i="13" s="1"/>
  <c r="M51" i="13"/>
  <c r="M50" i="13"/>
  <c r="P50" i="13" s="1"/>
  <c r="O49" i="13"/>
  <c r="O45" i="13" s="1"/>
  <c r="N49" i="13"/>
  <c r="N45" i="13" s="1"/>
  <c r="M45" i="13" s="1"/>
  <c r="M48" i="13"/>
  <c r="M47" i="13"/>
  <c r="M44" i="13"/>
  <c r="M43" i="13"/>
  <c r="O41" i="13"/>
  <c r="N41" i="13"/>
  <c r="Q41" i="13" s="1"/>
  <c r="M40" i="13"/>
  <c r="M39" i="13"/>
  <c r="P39" i="13" s="1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P23" i="13" s="1"/>
  <c r="M22" i="13"/>
  <c r="M21" i="13"/>
  <c r="M20" i="13"/>
  <c r="M19" i="13"/>
  <c r="M18" i="13"/>
  <c r="M17" i="13"/>
  <c r="M15" i="13"/>
  <c r="M14" i="13"/>
  <c r="O11" i="13"/>
  <c r="N11" i="13"/>
  <c r="J93" i="13"/>
  <c r="L92" i="13"/>
  <c r="L89" i="13" s="1"/>
  <c r="R89" i="13" s="1"/>
  <c r="K92" i="13"/>
  <c r="K89" i="13" s="1"/>
  <c r="J91" i="13"/>
  <c r="J86" i="13"/>
  <c r="J84" i="13" s="1"/>
  <c r="L84" i="13"/>
  <c r="K84" i="13"/>
  <c r="J83" i="13"/>
  <c r="J82" i="13"/>
  <c r="L81" i="13"/>
  <c r="J81" i="13" s="1"/>
  <c r="J80" i="13"/>
  <c r="J79" i="13"/>
  <c r="L78" i="13"/>
  <c r="J78" i="13" s="1"/>
  <c r="J77" i="13"/>
  <c r="J76" i="13"/>
  <c r="P76" i="13" s="1"/>
  <c r="J74" i="13"/>
  <c r="J73" i="13"/>
  <c r="J72" i="13"/>
  <c r="J71" i="13"/>
  <c r="J70" i="13"/>
  <c r="J69" i="13"/>
  <c r="J68" i="13"/>
  <c r="J67" i="13"/>
  <c r="P67" i="13" s="1"/>
  <c r="K66" i="13"/>
  <c r="K64" i="13" s="1"/>
  <c r="J63" i="13"/>
  <c r="P63" i="13" s="1"/>
  <c r="L61" i="13"/>
  <c r="K61" i="13"/>
  <c r="J60" i="13"/>
  <c r="J58" i="13" s="1"/>
  <c r="L58" i="13"/>
  <c r="K58" i="13"/>
  <c r="J57" i="13"/>
  <c r="J56" i="13"/>
  <c r="J55" i="13"/>
  <c r="P55" i="13" s="1"/>
  <c r="J54" i="13"/>
  <c r="J53" i="13"/>
  <c r="P53" i="13" s="1"/>
  <c r="J52" i="13"/>
  <c r="J51" i="13"/>
  <c r="P51" i="13" s="1"/>
  <c r="J50" i="13"/>
  <c r="L49" i="13"/>
  <c r="L45" i="13" s="1"/>
  <c r="K49" i="13"/>
  <c r="K45" i="13" s="1"/>
  <c r="J48" i="13"/>
  <c r="J47" i="13"/>
  <c r="J44" i="13"/>
  <c r="J43" i="13"/>
  <c r="L41" i="13"/>
  <c r="R41" i="13" s="1"/>
  <c r="K41" i="13"/>
  <c r="J40" i="13"/>
  <c r="P40" i="13" s="1"/>
  <c r="J39" i="13"/>
  <c r="J36" i="13"/>
  <c r="J35" i="13"/>
  <c r="J34" i="13"/>
  <c r="J33" i="13"/>
  <c r="P33" i="13" s="1"/>
  <c r="J32" i="13"/>
  <c r="J31" i="13"/>
  <c r="J30" i="13"/>
  <c r="J29" i="13"/>
  <c r="J28" i="13"/>
  <c r="J27" i="13"/>
  <c r="J26" i="13"/>
  <c r="J25" i="13"/>
  <c r="J24" i="13"/>
  <c r="P24" i="13" s="1"/>
  <c r="J23" i="13"/>
  <c r="J22" i="13"/>
  <c r="J21" i="13"/>
  <c r="J20" i="13"/>
  <c r="P20" i="13" s="1"/>
  <c r="J19" i="13"/>
  <c r="J18" i="13"/>
  <c r="P18" i="13" s="1"/>
  <c r="J17" i="13"/>
  <c r="J15" i="13"/>
  <c r="J14" i="13"/>
  <c r="L11" i="13"/>
  <c r="K11" i="13"/>
  <c r="V111" i="13"/>
  <c r="V109" i="13" s="1"/>
  <c r="X109" i="13"/>
  <c r="W109" i="13"/>
  <c r="V108" i="13"/>
  <c r="V106" i="13" s="1"/>
  <c r="X106" i="13"/>
  <c r="W106" i="13"/>
  <c r="V105" i="13"/>
  <c r="V103" i="13" s="1"/>
  <c r="X103" i="13"/>
  <c r="W103" i="13"/>
  <c r="V102" i="13"/>
  <c r="V100" i="13" s="1"/>
  <c r="X100" i="13"/>
  <c r="W100" i="13"/>
  <c r="V99" i="13"/>
  <c r="V97" i="13" s="1"/>
  <c r="X97" i="13"/>
  <c r="W97" i="13"/>
  <c r="S111" i="13"/>
  <c r="S109" i="13"/>
  <c r="U109" i="13"/>
  <c r="T109" i="13"/>
  <c r="S108" i="13"/>
  <c r="S106" i="13"/>
  <c r="U106" i="13"/>
  <c r="T106" i="13"/>
  <c r="S105" i="13"/>
  <c r="S103" i="13"/>
  <c r="U103" i="13"/>
  <c r="T103" i="13"/>
  <c r="S102" i="13"/>
  <c r="S100" i="13"/>
  <c r="U100" i="13"/>
  <c r="T100" i="13"/>
  <c r="S99" i="13"/>
  <c r="S97" i="13"/>
  <c r="S95" i="13" s="1"/>
  <c r="U97" i="13"/>
  <c r="T97" i="13"/>
  <c r="T95" i="13" s="1"/>
  <c r="M111" i="13"/>
  <c r="O109" i="13"/>
  <c r="N109" i="13"/>
  <c r="M108" i="13"/>
  <c r="O106" i="13"/>
  <c r="N106" i="13"/>
  <c r="M105" i="13"/>
  <c r="O103" i="13"/>
  <c r="N103" i="13"/>
  <c r="M102" i="13"/>
  <c r="M100" i="13" s="1"/>
  <c r="P100" i="13" s="1"/>
  <c r="O100" i="13"/>
  <c r="N100" i="13"/>
  <c r="Q100" i="13" s="1"/>
  <c r="M99" i="13"/>
  <c r="O97" i="13"/>
  <c r="O95" i="13" s="1"/>
  <c r="N97" i="13"/>
  <c r="J111" i="13"/>
  <c r="J109" i="13" s="1"/>
  <c r="L109" i="13"/>
  <c r="K109" i="13"/>
  <c r="Q109" i="13" s="1"/>
  <c r="J108" i="13"/>
  <c r="J106" i="13" s="1"/>
  <c r="L106" i="13"/>
  <c r="R106" i="13" s="1"/>
  <c r="K106" i="13"/>
  <c r="J105" i="13"/>
  <c r="J103" i="13" s="1"/>
  <c r="J95" i="13" s="1"/>
  <c r="L103" i="13"/>
  <c r="K103" i="13"/>
  <c r="K95" i="13" s="1"/>
  <c r="Q95" i="13" s="1"/>
  <c r="J102" i="13"/>
  <c r="J100" i="13" s="1"/>
  <c r="L100" i="13"/>
  <c r="R100" i="13" s="1"/>
  <c r="K100" i="13"/>
  <c r="J99" i="13"/>
  <c r="J97" i="13"/>
  <c r="L97" i="13"/>
  <c r="K97" i="13"/>
  <c r="V137" i="13"/>
  <c r="V135" i="13" s="1"/>
  <c r="X135" i="13"/>
  <c r="W135" i="13"/>
  <c r="V134" i="13"/>
  <c r="V132" i="13" s="1"/>
  <c r="X132" i="13"/>
  <c r="W132" i="13"/>
  <c r="V131" i="13"/>
  <c r="V129" i="13" s="1"/>
  <c r="X129" i="13"/>
  <c r="W129" i="13"/>
  <c r="V128" i="13"/>
  <c r="V126" i="13" s="1"/>
  <c r="X126" i="13"/>
  <c r="W126" i="13"/>
  <c r="V125" i="13"/>
  <c r="V122" i="13" s="1"/>
  <c r="V124" i="13"/>
  <c r="X122" i="13"/>
  <c r="X112" i="13" s="1"/>
  <c r="W122" i="13"/>
  <c r="V121" i="13"/>
  <c r="V119" i="13" s="1"/>
  <c r="X119" i="13"/>
  <c r="W119" i="13"/>
  <c r="V118" i="13"/>
  <c r="V117" i="13"/>
  <c r="V114" i="13" s="1"/>
  <c r="V116" i="13"/>
  <c r="X114" i="13"/>
  <c r="W114" i="13"/>
  <c r="S137" i="13"/>
  <c r="S135" i="13" s="1"/>
  <c r="U135" i="13"/>
  <c r="T135" i="13"/>
  <c r="S134" i="13"/>
  <c r="S132" i="13" s="1"/>
  <c r="U132" i="13"/>
  <c r="T132" i="13"/>
  <c r="S131" i="13"/>
  <c r="S129" i="13" s="1"/>
  <c r="U129" i="13"/>
  <c r="T129" i="13"/>
  <c r="S128" i="13"/>
  <c r="S126" i="13" s="1"/>
  <c r="U126" i="13"/>
  <c r="T126" i="13"/>
  <c r="S125" i="13"/>
  <c r="S124" i="13"/>
  <c r="S122" i="13"/>
  <c r="U122" i="13"/>
  <c r="T122" i="13"/>
  <c r="S121" i="13"/>
  <c r="S119" i="13"/>
  <c r="U119" i="13"/>
  <c r="T119" i="13"/>
  <c r="S118" i="13"/>
  <c r="S117" i="13"/>
  <c r="S116" i="13"/>
  <c r="U114" i="13"/>
  <c r="U112" i="13" s="1"/>
  <c r="T114" i="13"/>
  <c r="T112" i="13"/>
  <c r="M137" i="13"/>
  <c r="M135" i="13"/>
  <c r="O135" i="13"/>
  <c r="N135" i="13"/>
  <c r="M134" i="13"/>
  <c r="M132" i="13" s="1"/>
  <c r="O132" i="13"/>
  <c r="N132" i="13"/>
  <c r="M131" i="13"/>
  <c r="O129" i="13"/>
  <c r="N129" i="13"/>
  <c r="Q129" i="13" s="1"/>
  <c r="M128" i="13"/>
  <c r="M126" i="13" s="1"/>
  <c r="O126" i="13"/>
  <c r="R126" i="13" s="1"/>
  <c r="N126" i="13"/>
  <c r="M125" i="13"/>
  <c r="P125" i="13" s="1"/>
  <c r="M124" i="13"/>
  <c r="O122" i="13"/>
  <c r="N122" i="13"/>
  <c r="M121" i="13"/>
  <c r="O119" i="13"/>
  <c r="N119" i="13"/>
  <c r="Q119" i="13"/>
  <c r="M118" i="13"/>
  <c r="M117" i="13"/>
  <c r="M114" i="13" s="1"/>
  <c r="M116" i="13"/>
  <c r="O114" i="13"/>
  <c r="N114" i="13"/>
  <c r="J137" i="13"/>
  <c r="J135" i="13" s="1"/>
  <c r="L135" i="13"/>
  <c r="K135" i="13"/>
  <c r="J134" i="13"/>
  <c r="J132" i="13" s="1"/>
  <c r="L132" i="13"/>
  <c r="K132" i="13"/>
  <c r="J131" i="13"/>
  <c r="J129" i="13" s="1"/>
  <c r="L129" i="13"/>
  <c r="K129" i="13"/>
  <c r="J128" i="13"/>
  <c r="J126" i="13"/>
  <c r="P126" i="13" s="1"/>
  <c r="L126" i="13"/>
  <c r="K126" i="13"/>
  <c r="J125" i="13"/>
  <c r="J124" i="13"/>
  <c r="L122" i="13"/>
  <c r="K122" i="13"/>
  <c r="J121" i="13"/>
  <c r="J119" i="13" s="1"/>
  <c r="L119" i="13"/>
  <c r="K119" i="13"/>
  <c r="J118" i="13"/>
  <c r="J117" i="13"/>
  <c r="J116" i="13"/>
  <c r="P116" i="13" s="1"/>
  <c r="L114" i="13"/>
  <c r="K114" i="13"/>
  <c r="Q114" i="13" s="1"/>
  <c r="V212" i="13"/>
  <c r="V210" i="13"/>
  <c r="X210" i="13"/>
  <c r="W210" i="13"/>
  <c r="V209" i="13"/>
  <c r="V208" i="13"/>
  <c r="V207" i="13"/>
  <c r="V206" i="13"/>
  <c r="V205" i="13"/>
  <c r="V204" i="13"/>
  <c r="V201" i="13" s="1"/>
  <c r="V203" i="13"/>
  <c r="X201" i="13"/>
  <c r="W201" i="13"/>
  <c r="V200" i="13"/>
  <c r="V199" i="13"/>
  <c r="V198" i="13"/>
  <c r="V197" i="13"/>
  <c r="V195" i="13"/>
  <c r="X195" i="13"/>
  <c r="W195" i="13"/>
  <c r="V194" i="13"/>
  <c r="V192" i="13"/>
  <c r="X192" i="13"/>
  <c r="W192" i="13"/>
  <c r="V178" i="13"/>
  <c r="V177" i="13"/>
  <c r="V174" i="13" s="1"/>
  <c r="V176" i="13"/>
  <c r="V173" i="13" s="1"/>
  <c r="X174" i="13"/>
  <c r="W174" i="13"/>
  <c r="V161" i="13"/>
  <c r="V160" i="13"/>
  <c r="V159" i="13"/>
  <c r="X158" i="13"/>
  <c r="V158" i="13" s="1"/>
  <c r="V157" i="13"/>
  <c r="V156" i="13"/>
  <c r="X155" i="13"/>
  <c r="W155" i="13"/>
  <c r="V155" i="13" s="1"/>
  <c r="V148" i="13"/>
  <c r="V143" i="13"/>
  <c r="V142" i="13"/>
  <c r="X140" i="13"/>
  <c r="W140" i="13"/>
  <c r="S212" i="13"/>
  <c r="S210" i="13" s="1"/>
  <c r="U210" i="13"/>
  <c r="T210" i="13"/>
  <c r="S209" i="13"/>
  <c r="S208" i="13"/>
  <c r="S207" i="13"/>
  <c r="S206" i="13"/>
  <c r="S205" i="13"/>
  <c r="S204" i="13"/>
  <c r="S203" i="13"/>
  <c r="U201" i="13"/>
  <c r="T201" i="13"/>
  <c r="S200" i="13"/>
  <c r="S199" i="13"/>
  <c r="S195" i="13" s="1"/>
  <c r="S198" i="13"/>
  <c r="S197" i="13"/>
  <c r="U195" i="13"/>
  <c r="T195" i="13"/>
  <c r="S194" i="13"/>
  <c r="S192" i="13" s="1"/>
  <c r="U192" i="13"/>
  <c r="T192" i="13"/>
  <c r="S177" i="13"/>
  <c r="S173" i="13" s="1"/>
  <c r="S176" i="13"/>
  <c r="S161" i="13"/>
  <c r="S160" i="13"/>
  <c r="S159" i="13"/>
  <c r="U158" i="13"/>
  <c r="S158" i="13" s="1"/>
  <c r="S157" i="13"/>
  <c r="S156" i="13"/>
  <c r="U155" i="13"/>
  <c r="T155" i="13"/>
  <c r="S148" i="13"/>
  <c r="S143" i="13"/>
  <c r="S142" i="13"/>
  <c r="S140" i="13" s="1"/>
  <c r="U140" i="13"/>
  <c r="T140" i="13"/>
  <c r="M212" i="13"/>
  <c r="O210" i="13"/>
  <c r="R210" i="13" s="1"/>
  <c r="N210" i="13"/>
  <c r="M209" i="13"/>
  <c r="M208" i="13"/>
  <c r="M207" i="13"/>
  <c r="M206" i="13"/>
  <c r="M205" i="13"/>
  <c r="M204" i="13"/>
  <c r="M203" i="13"/>
  <c r="P203" i="13" s="1"/>
  <c r="O201" i="13"/>
  <c r="N201" i="13"/>
  <c r="Q201" i="13" s="1"/>
  <c r="M200" i="13"/>
  <c r="M199" i="13"/>
  <c r="M198" i="13"/>
  <c r="M197" i="13"/>
  <c r="O195" i="13"/>
  <c r="N195" i="13"/>
  <c r="M194" i="13"/>
  <c r="O192" i="13"/>
  <c r="N192" i="13"/>
  <c r="M178" i="13"/>
  <c r="M177" i="13"/>
  <c r="M176" i="13"/>
  <c r="M174" i="13" s="1"/>
  <c r="M162" i="13"/>
  <c r="P162" i="13" s="1"/>
  <c r="M161" i="13"/>
  <c r="M160" i="13"/>
  <c r="M159" i="13"/>
  <c r="O158" i="13"/>
  <c r="M158" i="13" s="1"/>
  <c r="M157" i="13"/>
  <c r="M156" i="13"/>
  <c r="O155" i="13"/>
  <c r="N155" i="13"/>
  <c r="M155" i="13" s="1"/>
  <c r="P155" i="13" s="1"/>
  <c r="M148" i="13"/>
  <c r="M143" i="13"/>
  <c r="P143" i="13" s="1"/>
  <c r="M142" i="13"/>
  <c r="O140" i="13"/>
  <c r="N140" i="13"/>
  <c r="J212" i="13"/>
  <c r="J210" i="13" s="1"/>
  <c r="L210" i="13"/>
  <c r="K210" i="13"/>
  <c r="J209" i="13"/>
  <c r="J208" i="13"/>
  <c r="P208" i="13" s="1"/>
  <c r="J207" i="13"/>
  <c r="J206" i="13"/>
  <c r="P206" i="13" s="1"/>
  <c r="J205" i="13"/>
  <c r="J204" i="13"/>
  <c r="P204" i="13" s="1"/>
  <c r="J203" i="13"/>
  <c r="L201" i="13"/>
  <c r="K201" i="13"/>
  <c r="J200" i="13"/>
  <c r="J199" i="13"/>
  <c r="J198" i="13"/>
  <c r="J197" i="13"/>
  <c r="L195" i="13"/>
  <c r="K195" i="13"/>
  <c r="J194" i="13"/>
  <c r="J192" i="13" s="1"/>
  <c r="L192" i="13"/>
  <c r="K192" i="13"/>
  <c r="Q192" i="13" s="1"/>
  <c r="J178" i="13"/>
  <c r="J177" i="13"/>
  <c r="P177" i="13" s="1"/>
  <c r="J176" i="13"/>
  <c r="J162" i="13"/>
  <c r="J161" i="13"/>
  <c r="J160" i="13"/>
  <c r="J159" i="13"/>
  <c r="L158" i="13"/>
  <c r="J158" i="13" s="1"/>
  <c r="J157" i="13"/>
  <c r="J156" i="13"/>
  <c r="P156" i="13" s="1"/>
  <c r="L155" i="13"/>
  <c r="R155" i="13" s="1"/>
  <c r="K155" i="13"/>
  <c r="J155" i="13" s="1"/>
  <c r="J148" i="13"/>
  <c r="P148" i="13" s="1"/>
  <c r="J143" i="13"/>
  <c r="J142" i="13"/>
  <c r="L140" i="13"/>
  <c r="K140" i="13"/>
  <c r="V238" i="13"/>
  <c r="V237" i="13"/>
  <c r="V236" i="13"/>
  <c r="X235" i="13"/>
  <c r="X233" i="13" s="1"/>
  <c r="W235" i="13"/>
  <c r="W233" i="13" s="1"/>
  <c r="V232" i="13"/>
  <c r="V230" i="13" s="1"/>
  <c r="X230" i="13"/>
  <c r="W230" i="13"/>
  <c r="V229" i="13"/>
  <c r="V227" i="13" s="1"/>
  <c r="X227" i="13"/>
  <c r="W227" i="13"/>
  <c r="V226" i="13"/>
  <c r="V224" i="13" s="1"/>
  <c r="X224" i="13"/>
  <c r="W224" i="13"/>
  <c r="V223" i="13"/>
  <c r="V221" i="13" s="1"/>
  <c r="X221" i="13"/>
  <c r="W221" i="13"/>
  <c r="V218" i="13"/>
  <c r="X217" i="13"/>
  <c r="X215" i="13" s="1"/>
  <c r="S238" i="13"/>
  <c r="S237" i="13"/>
  <c r="S236" i="13"/>
  <c r="U235" i="13"/>
  <c r="U233" i="13" s="1"/>
  <c r="T235" i="13"/>
  <c r="T233" i="13" s="1"/>
  <c r="S232" i="13"/>
  <c r="S230" i="13" s="1"/>
  <c r="U230" i="13"/>
  <c r="T230" i="13"/>
  <c r="S229" i="13"/>
  <c r="S227" i="13" s="1"/>
  <c r="U227" i="13"/>
  <c r="T227" i="13"/>
  <c r="S226" i="13"/>
  <c r="S224" i="13" s="1"/>
  <c r="U224" i="13"/>
  <c r="T224" i="13"/>
  <c r="T213" i="13" s="1"/>
  <c r="S223" i="13"/>
  <c r="S221" i="13" s="1"/>
  <c r="U221" i="13"/>
  <c r="T221" i="13"/>
  <c r="S218" i="13"/>
  <c r="U217" i="13"/>
  <c r="U215" i="13"/>
  <c r="M238" i="13"/>
  <c r="M237" i="13"/>
  <c r="P237" i="13" s="1"/>
  <c r="M236" i="13"/>
  <c r="O235" i="13"/>
  <c r="M235" i="13" s="1"/>
  <c r="N235" i="13"/>
  <c r="N233" i="13" s="1"/>
  <c r="M232" i="13"/>
  <c r="M230" i="13" s="1"/>
  <c r="O230" i="13"/>
  <c r="N230" i="13"/>
  <c r="M229" i="13"/>
  <c r="O227" i="13"/>
  <c r="N227" i="13"/>
  <c r="M226" i="13"/>
  <c r="O224" i="13"/>
  <c r="N224" i="13"/>
  <c r="Q224" i="13" s="1"/>
  <c r="M223" i="13"/>
  <c r="O221" i="13"/>
  <c r="N221" i="13"/>
  <c r="M218" i="13"/>
  <c r="O215" i="13"/>
  <c r="N215" i="13"/>
  <c r="J238" i="13"/>
  <c r="J237" i="13"/>
  <c r="J236" i="13"/>
  <c r="P236" i="13" s="1"/>
  <c r="L235" i="13"/>
  <c r="L233" i="13" s="1"/>
  <c r="K235" i="13"/>
  <c r="K233" i="13" s="1"/>
  <c r="J232" i="13"/>
  <c r="J230" i="13" s="1"/>
  <c r="P230" i="13" s="1"/>
  <c r="L230" i="13"/>
  <c r="K230" i="13"/>
  <c r="Q230" i="13" s="1"/>
  <c r="J229" i="13"/>
  <c r="J227" i="13" s="1"/>
  <c r="L227" i="13"/>
  <c r="K227" i="13"/>
  <c r="Q227" i="13" s="1"/>
  <c r="J226" i="13"/>
  <c r="J224" i="13" s="1"/>
  <c r="L224" i="13"/>
  <c r="K224" i="13"/>
  <c r="J223" i="13"/>
  <c r="J221" i="13" s="1"/>
  <c r="L221" i="13"/>
  <c r="K221" i="13"/>
  <c r="Q221" i="13" s="1"/>
  <c r="J218" i="13"/>
  <c r="K215" i="13"/>
  <c r="V265" i="13"/>
  <c r="V263" i="13" s="1"/>
  <c r="X263" i="13"/>
  <c r="W263" i="13"/>
  <c r="V259" i="13"/>
  <c r="V258" i="13"/>
  <c r="V257" i="13"/>
  <c r="V256" i="13"/>
  <c r="V255" i="13"/>
  <c r="X252" i="13"/>
  <c r="W252" i="13"/>
  <c r="V251" i="13"/>
  <c r="V250" i="13"/>
  <c r="X249" i="13"/>
  <c r="X247" i="13" s="1"/>
  <c r="W249" i="13"/>
  <c r="V246" i="13"/>
  <c r="V244" i="13" s="1"/>
  <c r="X244" i="13"/>
  <c r="W244" i="13"/>
  <c r="V243" i="13"/>
  <c r="V241" i="13" s="1"/>
  <c r="X241" i="13"/>
  <c r="W241" i="13"/>
  <c r="S265" i="13"/>
  <c r="S263" i="13" s="1"/>
  <c r="U263" i="13"/>
  <c r="T263" i="13"/>
  <c r="S259" i="13"/>
  <c r="S258" i="13"/>
  <c r="S257" i="13"/>
  <c r="S256" i="13"/>
  <c r="S255" i="13"/>
  <c r="U252" i="13"/>
  <c r="T252" i="13"/>
  <c r="S251" i="13"/>
  <c r="S250" i="13"/>
  <c r="U249" i="13"/>
  <c r="U247" i="13" s="1"/>
  <c r="T249" i="13"/>
  <c r="S246" i="13"/>
  <c r="S244" i="13" s="1"/>
  <c r="U244" i="13"/>
  <c r="T244" i="13"/>
  <c r="S243" i="13"/>
  <c r="S241" i="13" s="1"/>
  <c r="U241" i="13"/>
  <c r="T241" i="13"/>
  <c r="Q268" i="13"/>
  <c r="M265" i="13"/>
  <c r="O263" i="13"/>
  <c r="N263" i="13"/>
  <c r="M259" i="13"/>
  <c r="M258" i="13"/>
  <c r="M257" i="13"/>
  <c r="M256" i="13"/>
  <c r="M255" i="13"/>
  <c r="N252" i="13"/>
  <c r="M251" i="13"/>
  <c r="P251" i="13" s="1"/>
  <c r="M250" i="13"/>
  <c r="O249" i="13"/>
  <c r="N249" i="13"/>
  <c r="M246" i="13"/>
  <c r="O244" i="13"/>
  <c r="N244" i="13"/>
  <c r="M243" i="13"/>
  <c r="M241" i="13" s="1"/>
  <c r="O241" i="13"/>
  <c r="N241" i="13"/>
  <c r="J265" i="13"/>
  <c r="J263" i="13" s="1"/>
  <c r="L263" i="13"/>
  <c r="K263" i="13"/>
  <c r="J259" i="13"/>
  <c r="J258" i="13"/>
  <c r="J257" i="13"/>
  <c r="J256" i="13"/>
  <c r="J255" i="13"/>
  <c r="L252" i="13"/>
  <c r="J254" i="13"/>
  <c r="J252" i="13" s="1"/>
  <c r="J251" i="13"/>
  <c r="J250" i="13"/>
  <c r="L249" i="13"/>
  <c r="L247" i="13" s="1"/>
  <c r="K249" i="13"/>
  <c r="K247" i="13" s="1"/>
  <c r="J246" i="13"/>
  <c r="J244" i="13" s="1"/>
  <c r="L244" i="13"/>
  <c r="K244" i="13"/>
  <c r="J243" i="13"/>
  <c r="J241" i="13" s="1"/>
  <c r="L241" i="13"/>
  <c r="K241" i="13"/>
  <c r="Q241" i="13" s="1"/>
  <c r="G257" i="13"/>
  <c r="G256" i="13"/>
  <c r="V301" i="13"/>
  <c r="V300" i="13"/>
  <c r="X298" i="13"/>
  <c r="W298" i="13"/>
  <c r="V297" i="13"/>
  <c r="V295" i="13" s="1"/>
  <c r="X295" i="13"/>
  <c r="W295" i="13"/>
  <c r="V294" i="13"/>
  <c r="V292" i="13" s="1"/>
  <c r="X292" i="13"/>
  <c r="W292" i="13"/>
  <c r="V291" i="13"/>
  <c r="V290" i="13"/>
  <c r="V289" i="13"/>
  <c r="V288" i="13"/>
  <c r="X286" i="13"/>
  <c r="X273" i="13" s="1"/>
  <c r="W286" i="13"/>
  <c r="V285" i="13"/>
  <c r="V284" i="13"/>
  <c r="V283" i="13"/>
  <c r="V282" i="13"/>
  <c r="X280" i="13"/>
  <c r="W280" i="13"/>
  <c r="V279" i="13"/>
  <c r="V278" i="13"/>
  <c r="V277" i="13"/>
  <c r="V275" i="13" s="1"/>
  <c r="X275" i="13"/>
  <c r="W275" i="13"/>
  <c r="W273" i="13" s="1"/>
  <c r="S301" i="13"/>
  <c r="S300" i="13"/>
  <c r="U298" i="13"/>
  <c r="T298" i="13"/>
  <c r="S297" i="13"/>
  <c r="S295" i="13" s="1"/>
  <c r="U295" i="13"/>
  <c r="T295" i="13"/>
  <c r="S294" i="13"/>
  <c r="S292" i="13" s="1"/>
  <c r="U292" i="13"/>
  <c r="T292" i="13"/>
  <c r="S291" i="13"/>
  <c r="S290" i="13"/>
  <c r="S289" i="13"/>
  <c r="S288" i="13"/>
  <c r="U286" i="13"/>
  <c r="T286" i="13"/>
  <c r="S285" i="13"/>
  <c r="S284" i="13"/>
  <c r="S283" i="13"/>
  <c r="S282" i="13"/>
  <c r="U280" i="13"/>
  <c r="T280" i="13"/>
  <c r="S279" i="13"/>
  <c r="S278" i="13"/>
  <c r="S275" i="13" s="1"/>
  <c r="S277" i="13"/>
  <c r="U275" i="13"/>
  <c r="U273" i="13" s="1"/>
  <c r="T275" i="13"/>
  <c r="M301" i="13"/>
  <c r="M300" i="13"/>
  <c r="O298" i="13"/>
  <c r="N298" i="13"/>
  <c r="M297" i="13"/>
  <c r="M295" i="13" s="1"/>
  <c r="O295" i="13"/>
  <c r="N295" i="13"/>
  <c r="M294" i="13"/>
  <c r="M292" i="13" s="1"/>
  <c r="O292" i="13"/>
  <c r="N292" i="13"/>
  <c r="M291" i="13"/>
  <c r="M290" i="13"/>
  <c r="M289" i="13"/>
  <c r="M288" i="13"/>
  <c r="O286" i="13"/>
  <c r="N286" i="13"/>
  <c r="M285" i="13"/>
  <c r="M284" i="13"/>
  <c r="M283" i="13"/>
  <c r="M282" i="13"/>
  <c r="O280" i="13"/>
  <c r="O273" i="13" s="1"/>
  <c r="N280" i="13"/>
  <c r="M279" i="13"/>
  <c r="M275" i="13" s="1"/>
  <c r="M278" i="13"/>
  <c r="M277" i="13"/>
  <c r="O275" i="13"/>
  <c r="N275" i="13"/>
  <c r="J301" i="13"/>
  <c r="J300" i="13"/>
  <c r="L298" i="13"/>
  <c r="K298" i="13"/>
  <c r="J297" i="13"/>
  <c r="J295" i="13" s="1"/>
  <c r="L295" i="13"/>
  <c r="R295" i="13" s="1"/>
  <c r="K295" i="13"/>
  <c r="J294" i="13"/>
  <c r="J292" i="13" s="1"/>
  <c r="L292" i="13"/>
  <c r="K292" i="13"/>
  <c r="J291" i="13"/>
  <c r="J290" i="13"/>
  <c r="J289" i="13"/>
  <c r="J288" i="13"/>
  <c r="L286" i="13"/>
  <c r="K286" i="13"/>
  <c r="Q286" i="13" s="1"/>
  <c r="J285" i="13"/>
  <c r="J284" i="13"/>
  <c r="P284" i="13" s="1"/>
  <c r="J283" i="13"/>
  <c r="J282" i="13"/>
  <c r="L280" i="13"/>
  <c r="K280" i="13"/>
  <c r="J279" i="13"/>
  <c r="J278" i="13"/>
  <c r="J277" i="13"/>
  <c r="L275" i="13"/>
  <c r="K275" i="13"/>
  <c r="G301" i="13"/>
  <c r="G300" i="13"/>
  <c r="I298" i="13"/>
  <c r="H298" i="13"/>
  <c r="G297" i="13"/>
  <c r="G295" i="13" s="1"/>
  <c r="I295" i="13"/>
  <c r="H295" i="13"/>
  <c r="G294" i="13"/>
  <c r="G292" i="13" s="1"/>
  <c r="I292" i="13"/>
  <c r="H292" i="13"/>
  <c r="G291" i="13"/>
  <c r="G290" i="13"/>
  <c r="G289" i="13"/>
  <c r="G286" i="13" s="1"/>
  <c r="G288" i="13"/>
  <c r="I286" i="13"/>
  <c r="I273" i="13" s="1"/>
  <c r="H286" i="13"/>
  <c r="G285" i="13"/>
  <c r="G284" i="13"/>
  <c r="G283" i="13"/>
  <c r="G282" i="13"/>
  <c r="I280" i="13"/>
  <c r="H280" i="13"/>
  <c r="G279" i="13"/>
  <c r="G278" i="13"/>
  <c r="G277" i="13"/>
  <c r="G275" i="13" s="1"/>
  <c r="I275" i="13"/>
  <c r="H275" i="13"/>
  <c r="V342" i="13"/>
  <c r="V341" i="13" s="1"/>
  <c r="V339" i="13" s="1"/>
  <c r="X341" i="13"/>
  <c r="X339" i="13" s="1"/>
  <c r="W341" i="13"/>
  <c r="W339" i="13" s="1"/>
  <c r="V338" i="13"/>
  <c r="V336" i="13" s="1"/>
  <c r="X336" i="13"/>
  <c r="W336" i="13"/>
  <c r="V335" i="13"/>
  <c r="V334" i="13"/>
  <c r="V333" i="13"/>
  <c r="X331" i="13"/>
  <c r="W331" i="13"/>
  <c r="V330" i="13"/>
  <c r="V329" i="13"/>
  <c r="X328" i="13"/>
  <c r="W328" i="13"/>
  <c r="W325" i="13" s="1"/>
  <c r="V327" i="13"/>
  <c r="V321" i="13"/>
  <c r="V320" i="13"/>
  <c r="V319" i="13"/>
  <c r="V318" i="13"/>
  <c r="X317" i="13"/>
  <c r="W317" i="13"/>
  <c r="V313" i="13"/>
  <c r="V312" i="13"/>
  <c r="V311" i="13"/>
  <c r="V310" i="13"/>
  <c r="X309" i="13"/>
  <c r="X307" i="13" s="1"/>
  <c r="W309" i="13"/>
  <c r="V306" i="13"/>
  <c r="V304" i="13" s="1"/>
  <c r="X304" i="13"/>
  <c r="W304" i="13"/>
  <c r="S342" i="13"/>
  <c r="S341" i="13" s="1"/>
  <c r="S339" i="13" s="1"/>
  <c r="U341" i="13"/>
  <c r="U339" i="13" s="1"/>
  <c r="T341" i="13"/>
  <c r="T339" i="13" s="1"/>
  <c r="S338" i="13"/>
  <c r="S336" i="13" s="1"/>
  <c r="U336" i="13"/>
  <c r="T336" i="13"/>
  <c r="S335" i="13"/>
  <c r="S331" i="13" s="1"/>
  <c r="S334" i="13"/>
  <c r="S333" i="13"/>
  <c r="U331" i="13"/>
  <c r="T331" i="13"/>
  <c r="S330" i="13"/>
  <c r="S329" i="13"/>
  <c r="U328" i="13"/>
  <c r="U325" i="13" s="1"/>
  <c r="T328" i="13"/>
  <c r="S327" i="13"/>
  <c r="S322" i="13"/>
  <c r="S321" i="13"/>
  <c r="S320" i="13"/>
  <c r="S319" i="13"/>
  <c r="S318" i="13"/>
  <c r="U317" i="13"/>
  <c r="T317" i="13"/>
  <c r="S313" i="13"/>
  <c r="S312" i="13"/>
  <c r="S311" i="13"/>
  <c r="S310" i="13"/>
  <c r="U309" i="13"/>
  <c r="T309" i="13"/>
  <c r="T307" i="13" s="1"/>
  <c r="S306" i="13"/>
  <c r="S304" i="13" s="1"/>
  <c r="U304" i="13"/>
  <c r="T304" i="13"/>
  <c r="M342" i="13"/>
  <c r="M341" i="13" s="1"/>
  <c r="O341" i="13"/>
  <c r="N341" i="13"/>
  <c r="M338" i="13"/>
  <c r="M336" i="13" s="1"/>
  <c r="O336" i="13"/>
  <c r="N336" i="13"/>
  <c r="M335" i="13"/>
  <c r="P335" i="13" s="1"/>
  <c r="M334" i="13"/>
  <c r="M333" i="13"/>
  <c r="P333" i="13" s="1"/>
  <c r="O331" i="13"/>
  <c r="N331" i="13"/>
  <c r="M330" i="13"/>
  <c r="M329" i="13"/>
  <c r="O328" i="13"/>
  <c r="N328" i="13"/>
  <c r="N325" i="13" s="1"/>
  <c r="M327" i="13"/>
  <c r="M322" i="13"/>
  <c r="M321" i="13"/>
  <c r="M320" i="13"/>
  <c r="M319" i="13"/>
  <c r="M318" i="13"/>
  <c r="O317" i="13"/>
  <c r="N317" i="13"/>
  <c r="Q317" i="13" s="1"/>
  <c r="M313" i="13"/>
  <c r="M312" i="13"/>
  <c r="M311" i="13"/>
  <c r="M310" i="13"/>
  <c r="P310" i="13" s="1"/>
  <c r="O309" i="13"/>
  <c r="N309" i="13"/>
  <c r="M306" i="13"/>
  <c r="O304" i="13"/>
  <c r="N304" i="13"/>
  <c r="J342" i="13"/>
  <c r="J341" i="13" s="1"/>
  <c r="J339" i="13" s="1"/>
  <c r="L341" i="13"/>
  <c r="L339" i="13" s="1"/>
  <c r="K341" i="13"/>
  <c r="K339" i="13" s="1"/>
  <c r="J338" i="13"/>
  <c r="J336" i="13" s="1"/>
  <c r="P336" i="13" s="1"/>
  <c r="L336" i="13"/>
  <c r="R336" i="13" s="1"/>
  <c r="K336" i="13"/>
  <c r="J335" i="13"/>
  <c r="J334" i="13"/>
  <c r="J333" i="13"/>
  <c r="L331" i="13"/>
  <c r="K331" i="13"/>
  <c r="Q331" i="13" s="1"/>
  <c r="J330" i="13"/>
  <c r="J329" i="13"/>
  <c r="P329" i="13" s="1"/>
  <c r="L328" i="13"/>
  <c r="L325" i="13" s="1"/>
  <c r="K328" i="13"/>
  <c r="K325" i="13" s="1"/>
  <c r="J327" i="13"/>
  <c r="J322" i="13"/>
  <c r="J321" i="13"/>
  <c r="J320" i="13"/>
  <c r="P320" i="13" s="1"/>
  <c r="J319" i="13"/>
  <c r="J318" i="13"/>
  <c r="L317" i="13"/>
  <c r="K317" i="13"/>
  <c r="J313" i="13"/>
  <c r="J312" i="13"/>
  <c r="J311" i="13"/>
  <c r="P311" i="13" s="1"/>
  <c r="J310" i="13"/>
  <c r="J309" i="13" s="1"/>
  <c r="L309" i="13"/>
  <c r="K309" i="13"/>
  <c r="J306" i="13"/>
  <c r="J304" i="13" s="1"/>
  <c r="L304" i="13"/>
  <c r="K304" i="13"/>
  <c r="V383" i="13"/>
  <c r="X382" i="13"/>
  <c r="X380" i="13" s="1"/>
  <c r="W380" i="13"/>
  <c r="V379" i="13"/>
  <c r="V377" i="13" s="1"/>
  <c r="X377" i="13"/>
  <c r="W377" i="13"/>
  <c r="V376" i="13"/>
  <c r="V374" i="13" s="1"/>
  <c r="X374" i="13"/>
  <c r="W374" i="13"/>
  <c r="V373" i="13"/>
  <c r="V372" i="13"/>
  <c r="V371" i="13"/>
  <c r="V370" i="13"/>
  <c r="X368" i="13"/>
  <c r="X367" i="13" s="1"/>
  <c r="X365" i="13" s="1"/>
  <c r="V360" i="13"/>
  <c r="V359" i="13"/>
  <c r="X357" i="13"/>
  <c r="X343" i="13" s="1"/>
  <c r="W357" i="13"/>
  <c r="V356" i="13"/>
  <c r="V355" i="13"/>
  <c r="X353" i="13"/>
  <c r="W353" i="13"/>
  <c r="V351" i="13"/>
  <c r="V350" i="13"/>
  <c r="X348" i="13"/>
  <c r="X347" i="13" s="1"/>
  <c r="S383" i="13"/>
  <c r="U382" i="13"/>
  <c r="U380" i="13" s="1"/>
  <c r="T380" i="13"/>
  <c r="S379" i="13"/>
  <c r="S377" i="13" s="1"/>
  <c r="U377" i="13"/>
  <c r="T377" i="13"/>
  <c r="S376" i="13"/>
  <c r="S374" i="13" s="1"/>
  <c r="U374" i="13"/>
  <c r="T374" i="13"/>
  <c r="S373" i="13"/>
  <c r="S372" i="13"/>
  <c r="S371" i="13"/>
  <c r="S370" i="13"/>
  <c r="U368" i="13"/>
  <c r="U367" i="13" s="1"/>
  <c r="S360" i="13"/>
  <c r="S359" i="13"/>
  <c r="U357" i="13"/>
  <c r="T357" i="13"/>
  <c r="S356" i="13"/>
  <c r="S355" i="13"/>
  <c r="U353" i="13"/>
  <c r="T353" i="13"/>
  <c r="S351" i="13"/>
  <c r="S350" i="13"/>
  <c r="U348" i="13"/>
  <c r="U347" i="13" s="1"/>
  <c r="U345" i="13" s="1"/>
  <c r="T347" i="13"/>
  <c r="M383" i="13"/>
  <c r="M382" i="13" s="1"/>
  <c r="O382" i="13"/>
  <c r="O380" i="13" s="1"/>
  <c r="M379" i="13"/>
  <c r="O377" i="13"/>
  <c r="R377" i="13" s="1"/>
  <c r="N377" i="13"/>
  <c r="M376" i="13"/>
  <c r="M374" i="13" s="1"/>
  <c r="O374" i="13"/>
  <c r="N374" i="13"/>
  <c r="M373" i="13"/>
  <c r="M372" i="13"/>
  <c r="M371" i="13"/>
  <c r="M370" i="13"/>
  <c r="O368" i="13"/>
  <c r="M360" i="13"/>
  <c r="P360" i="13" s="1"/>
  <c r="M359" i="13"/>
  <c r="O357" i="13"/>
  <c r="R357" i="13" s="1"/>
  <c r="N357" i="13"/>
  <c r="M356" i="13"/>
  <c r="M355" i="13"/>
  <c r="O353" i="13"/>
  <c r="R353" i="13" s="1"/>
  <c r="N353" i="13"/>
  <c r="M351" i="13"/>
  <c r="M350" i="13"/>
  <c r="O348" i="13"/>
  <c r="O347" i="13" s="1"/>
  <c r="O345" i="13" s="1"/>
  <c r="J383" i="13"/>
  <c r="L382" i="13"/>
  <c r="L380" i="13" s="1"/>
  <c r="K380" i="13"/>
  <c r="J379" i="13"/>
  <c r="J377" i="13" s="1"/>
  <c r="L377" i="13"/>
  <c r="K377" i="13"/>
  <c r="J376" i="13"/>
  <c r="L374" i="13"/>
  <c r="R374" i="13" s="1"/>
  <c r="K374" i="13"/>
  <c r="J373" i="13"/>
  <c r="J372" i="13"/>
  <c r="J371" i="13"/>
  <c r="J370" i="13"/>
  <c r="L368" i="13"/>
  <c r="L367" i="13" s="1"/>
  <c r="J360" i="13"/>
  <c r="J359" i="13"/>
  <c r="P359" i="13" s="1"/>
  <c r="L357" i="13"/>
  <c r="K357" i="13"/>
  <c r="J356" i="13"/>
  <c r="J355" i="13"/>
  <c r="P355" i="13" s="1"/>
  <c r="L353" i="13"/>
  <c r="K353" i="13"/>
  <c r="J351" i="13"/>
  <c r="J350" i="13"/>
  <c r="P350" i="13" s="1"/>
  <c r="L348" i="13"/>
  <c r="L347" i="13" s="1"/>
  <c r="K347" i="13"/>
  <c r="I345" i="13"/>
  <c r="H345" i="13"/>
  <c r="G345" i="13" s="1"/>
  <c r="G350" i="13"/>
  <c r="G351" i="13"/>
  <c r="G372" i="13"/>
  <c r="V421" i="13"/>
  <c r="V420" i="13"/>
  <c r="X418" i="13"/>
  <c r="W418" i="13"/>
  <c r="V416" i="13"/>
  <c r="V414" i="13" s="1"/>
  <c r="X414" i="13"/>
  <c r="W414" i="13"/>
  <c r="V413" i="13"/>
  <c r="V412" i="13"/>
  <c r="W411" i="13"/>
  <c r="X409" i="13"/>
  <c r="V408" i="13"/>
  <c r="V406" i="13" s="1"/>
  <c r="X406" i="13"/>
  <c r="W406" i="13"/>
  <c r="V405" i="13"/>
  <c r="V403" i="13" s="1"/>
  <c r="X403" i="13"/>
  <c r="W403" i="13"/>
  <c r="V402" i="13"/>
  <c r="V400" i="13" s="1"/>
  <c r="X400" i="13"/>
  <c r="W400" i="13"/>
  <c r="V399" i="13"/>
  <c r="V398" i="13"/>
  <c r="X397" i="13"/>
  <c r="X395" i="13" s="1"/>
  <c r="W397" i="13"/>
  <c r="W395" i="13" s="1"/>
  <c r="V394" i="13"/>
  <c r="V392" i="13" s="1"/>
  <c r="X392" i="13"/>
  <c r="W392" i="13"/>
  <c r="V391" i="13"/>
  <c r="V390" i="13"/>
  <c r="X388" i="13"/>
  <c r="W388" i="13"/>
  <c r="S421" i="13"/>
  <c r="S420" i="13"/>
  <c r="U418" i="13"/>
  <c r="T418" i="13"/>
  <c r="S416" i="13"/>
  <c r="S414" i="13" s="1"/>
  <c r="U414" i="13"/>
  <c r="T414" i="13"/>
  <c r="S413" i="13"/>
  <c r="S412" i="13"/>
  <c r="T411" i="13"/>
  <c r="S411" i="13" s="1"/>
  <c r="S409" i="13" s="1"/>
  <c r="U409" i="13"/>
  <c r="S408" i="13"/>
  <c r="S406" i="13" s="1"/>
  <c r="U406" i="13"/>
  <c r="T406" i="13"/>
  <c r="S405" i="13"/>
  <c r="S403" i="13" s="1"/>
  <c r="U403" i="13"/>
  <c r="T403" i="13"/>
  <c r="S402" i="13"/>
  <c r="S400" i="13" s="1"/>
  <c r="U400" i="13"/>
  <c r="T400" i="13"/>
  <c r="S399" i="13"/>
  <c r="S398" i="13"/>
  <c r="U397" i="13"/>
  <c r="T397" i="13"/>
  <c r="T395" i="13" s="1"/>
  <c r="S394" i="13"/>
  <c r="S392" i="13" s="1"/>
  <c r="U392" i="13"/>
  <c r="T392" i="13"/>
  <c r="S391" i="13"/>
  <c r="S390" i="13"/>
  <c r="U388" i="13"/>
  <c r="T388" i="13"/>
  <c r="M421" i="13"/>
  <c r="M420" i="13"/>
  <c r="O418" i="13"/>
  <c r="R418" i="13" s="1"/>
  <c r="N418" i="13"/>
  <c r="M416" i="13"/>
  <c r="M414" i="13" s="1"/>
  <c r="P414" i="13" s="1"/>
  <c r="O414" i="13"/>
  <c r="N414" i="13"/>
  <c r="M413" i="13"/>
  <c r="M412" i="13"/>
  <c r="N411" i="13"/>
  <c r="O409" i="13"/>
  <c r="M408" i="13"/>
  <c r="M406" i="13" s="1"/>
  <c r="O406" i="13"/>
  <c r="N406" i="13"/>
  <c r="M405" i="13"/>
  <c r="M403" i="13" s="1"/>
  <c r="O403" i="13"/>
  <c r="N403" i="13"/>
  <c r="M402" i="13"/>
  <c r="M400" i="13" s="1"/>
  <c r="O400" i="13"/>
  <c r="N400" i="13"/>
  <c r="M399" i="13"/>
  <c r="M398" i="13"/>
  <c r="O397" i="13"/>
  <c r="R397" i="13" s="1"/>
  <c r="N397" i="13"/>
  <c r="M394" i="13"/>
  <c r="O392" i="13"/>
  <c r="N392" i="13"/>
  <c r="M391" i="13"/>
  <c r="M390" i="13"/>
  <c r="O388" i="13"/>
  <c r="N388" i="13"/>
  <c r="J421" i="13"/>
  <c r="J420" i="13"/>
  <c r="L418" i="13"/>
  <c r="K418" i="13"/>
  <c r="Q418" i="13" s="1"/>
  <c r="J416" i="13"/>
  <c r="J414" i="13" s="1"/>
  <c r="L414" i="13"/>
  <c r="K414" i="13"/>
  <c r="J413" i="13"/>
  <c r="J412" i="13"/>
  <c r="K411" i="13"/>
  <c r="J411" i="13" s="1"/>
  <c r="J409" i="13" s="1"/>
  <c r="L409" i="13"/>
  <c r="J408" i="13"/>
  <c r="J406" i="13" s="1"/>
  <c r="P406" i="13" s="1"/>
  <c r="L406" i="13"/>
  <c r="K406" i="13"/>
  <c r="J405" i="13"/>
  <c r="L403" i="13"/>
  <c r="R403" i="13" s="1"/>
  <c r="K403" i="13"/>
  <c r="J402" i="13"/>
  <c r="J400" i="13" s="1"/>
  <c r="L400" i="13"/>
  <c r="K400" i="13"/>
  <c r="J399" i="13"/>
  <c r="J398" i="13"/>
  <c r="L397" i="13"/>
  <c r="L395" i="13" s="1"/>
  <c r="K397" i="13"/>
  <c r="J397" i="13" s="1"/>
  <c r="J395" i="13" s="1"/>
  <c r="J394" i="13"/>
  <c r="J392" i="13" s="1"/>
  <c r="L392" i="13"/>
  <c r="K392" i="13"/>
  <c r="J391" i="13"/>
  <c r="J390" i="13"/>
  <c r="L388" i="13"/>
  <c r="K388" i="13"/>
  <c r="X426" i="13"/>
  <c r="W424" i="13"/>
  <c r="W422" i="13" s="1"/>
  <c r="U426" i="13"/>
  <c r="U424" i="13" s="1"/>
  <c r="U422" i="13" s="1"/>
  <c r="T424" i="13"/>
  <c r="T422" i="13" s="1"/>
  <c r="O426" i="13"/>
  <c r="O424" i="13" s="1"/>
  <c r="N424" i="13"/>
  <c r="L426" i="13"/>
  <c r="K424" i="13"/>
  <c r="K422" i="13" s="1"/>
  <c r="D136" i="1"/>
  <c r="I426" i="13"/>
  <c r="I424" i="13" s="1"/>
  <c r="I422" i="13" s="1"/>
  <c r="H424" i="13"/>
  <c r="H422" i="13" s="1"/>
  <c r="G421" i="13"/>
  <c r="G420" i="13"/>
  <c r="G418" i="13" s="1"/>
  <c r="I418" i="13"/>
  <c r="H418" i="13"/>
  <c r="G416" i="13"/>
  <c r="G414" i="13" s="1"/>
  <c r="I414" i="13"/>
  <c r="H414" i="13"/>
  <c r="G413" i="13"/>
  <c r="G412" i="13"/>
  <c r="G411" i="13"/>
  <c r="G409" i="13" s="1"/>
  <c r="I409" i="13"/>
  <c r="G408" i="13"/>
  <c r="G406" i="13" s="1"/>
  <c r="I406" i="13"/>
  <c r="H406" i="13"/>
  <c r="G405" i="13"/>
  <c r="G403" i="13" s="1"/>
  <c r="I403" i="13"/>
  <c r="H403" i="13"/>
  <c r="G402" i="13"/>
  <c r="G400" i="13" s="1"/>
  <c r="I400" i="13"/>
  <c r="H400" i="13"/>
  <c r="G399" i="13"/>
  <c r="G398" i="13"/>
  <c r="I397" i="13"/>
  <c r="I395" i="13" s="1"/>
  <c r="H397" i="13"/>
  <c r="G394" i="13"/>
  <c r="G392" i="13" s="1"/>
  <c r="I392" i="13"/>
  <c r="H392" i="13"/>
  <c r="G391" i="13"/>
  <c r="G388" i="13" s="1"/>
  <c r="G390" i="13"/>
  <c r="I388" i="13"/>
  <c r="H388" i="13"/>
  <c r="G383" i="13"/>
  <c r="G382" i="13" s="1"/>
  <c r="G380" i="13" s="1"/>
  <c r="I382" i="13"/>
  <c r="I380" i="13" s="1"/>
  <c r="H382" i="13"/>
  <c r="H380" i="13" s="1"/>
  <c r="G379" i="13"/>
  <c r="G377" i="13" s="1"/>
  <c r="I377" i="13"/>
  <c r="H377" i="13"/>
  <c r="G376" i="13"/>
  <c r="G374" i="13" s="1"/>
  <c r="I374" i="13"/>
  <c r="H374" i="13"/>
  <c r="G373" i="13"/>
  <c r="G371" i="13"/>
  <c r="G370" i="13"/>
  <c r="I368" i="13"/>
  <c r="H368" i="13"/>
  <c r="G364" i="13"/>
  <c r="G363" i="13"/>
  <c r="G361" i="13" s="1"/>
  <c r="G360" i="13"/>
  <c r="G359" i="13"/>
  <c r="I357" i="13"/>
  <c r="H357" i="13"/>
  <c r="G356" i="13"/>
  <c r="G353" i="13" s="1"/>
  <c r="G355" i="13"/>
  <c r="I353" i="13"/>
  <c r="H353" i="13"/>
  <c r="G342" i="13"/>
  <c r="G341" i="13" s="1"/>
  <c r="G339" i="13" s="1"/>
  <c r="I341" i="13"/>
  <c r="I339" i="13" s="1"/>
  <c r="H341" i="13"/>
  <c r="H339" i="13" s="1"/>
  <c r="G338" i="13"/>
  <c r="G336" i="13" s="1"/>
  <c r="I336" i="13"/>
  <c r="H336" i="13"/>
  <c r="G335" i="13"/>
  <c r="G334" i="13"/>
  <c r="G333" i="13"/>
  <c r="G331" i="13" s="1"/>
  <c r="I331" i="13"/>
  <c r="H331" i="13"/>
  <c r="G330" i="13"/>
  <c r="G329" i="13"/>
  <c r="I328" i="13"/>
  <c r="H328" i="13"/>
  <c r="H325" i="13" s="1"/>
  <c r="G327" i="13"/>
  <c r="G322" i="13"/>
  <c r="G321" i="13"/>
  <c r="G320" i="13"/>
  <c r="G319" i="13"/>
  <c r="G318" i="13"/>
  <c r="G313" i="13"/>
  <c r="G312" i="13"/>
  <c r="G311" i="13"/>
  <c r="G310" i="13"/>
  <c r="I309" i="13"/>
  <c r="H309" i="13"/>
  <c r="G306" i="13"/>
  <c r="G304" i="13" s="1"/>
  <c r="I304" i="13"/>
  <c r="H304" i="13"/>
  <c r="G272" i="13"/>
  <c r="G271" i="13"/>
  <c r="G269" i="13"/>
  <c r="H266" i="13"/>
  <c r="G265" i="13"/>
  <c r="G263" i="13" s="1"/>
  <c r="I263" i="13"/>
  <c r="H263" i="13"/>
  <c r="G259" i="13"/>
  <c r="G258" i="13"/>
  <c r="G255" i="13"/>
  <c r="I252" i="13"/>
  <c r="H252" i="13"/>
  <c r="G251" i="13"/>
  <c r="G250" i="13"/>
  <c r="G246" i="13"/>
  <c r="G244" i="13" s="1"/>
  <c r="I244" i="13"/>
  <c r="H244" i="13"/>
  <c r="G243" i="13"/>
  <c r="G241" i="13" s="1"/>
  <c r="I241" i="13"/>
  <c r="H241" i="13"/>
  <c r="G238" i="13"/>
  <c r="G237" i="13"/>
  <c r="G236" i="13"/>
  <c r="I235" i="13"/>
  <c r="I233" i="13" s="1"/>
  <c r="G232" i="13"/>
  <c r="G230" i="13" s="1"/>
  <c r="I230" i="13"/>
  <c r="H230" i="13"/>
  <c r="G229" i="13"/>
  <c r="G227" i="13" s="1"/>
  <c r="I227" i="13"/>
  <c r="H227" i="13"/>
  <c r="G226" i="13"/>
  <c r="G224" i="13" s="1"/>
  <c r="I224" i="13"/>
  <c r="H224" i="13"/>
  <c r="G223" i="13"/>
  <c r="G221" i="13" s="1"/>
  <c r="I221" i="13"/>
  <c r="H221" i="13"/>
  <c r="G218" i="13"/>
  <c r="I215" i="13"/>
  <c r="G212" i="13"/>
  <c r="G210" i="13" s="1"/>
  <c r="I210" i="13"/>
  <c r="H210" i="13"/>
  <c r="G209" i="13"/>
  <c r="G208" i="13"/>
  <c r="G207" i="13"/>
  <c r="G206" i="13"/>
  <c r="G201" i="13" s="1"/>
  <c r="G205" i="13"/>
  <c r="G204" i="13"/>
  <c r="G203" i="13"/>
  <c r="I201" i="13"/>
  <c r="H201" i="13"/>
  <c r="G200" i="13"/>
  <c r="G199" i="13"/>
  <c r="G198" i="13"/>
  <c r="G197" i="13"/>
  <c r="I195" i="13"/>
  <c r="H195" i="13"/>
  <c r="G194" i="13"/>
  <c r="G192" i="13" s="1"/>
  <c r="I192" i="13"/>
  <c r="H192" i="13"/>
  <c r="G178" i="13"/>
  <c r="G177" i="13"/>
  <c r="G176" i="13"/>
  <c r="I174" i="13"/>
  <c r="H174" i="13"/>
  <c r="G173" i="13"/>
  <c r="G172" i="13"/>
  <c r="G171" i="13"/>
  <c r="G170" i="13"/>
  <c r="G169" i="13"/>
  <c r="G168" i="13"/>
  <c r="G162" i="13"/>
  <c r="G161" i="13"/>
  <c r="G160" i="13"/>
  <c r="G159" i="13"/>
  <c r="I158" i="13"/>
  <c r="G158" i="13" s="1"/>
  <c r="G157" i="13"/>
  <c r="G156" i="13"/>
  <c r="I155" i="13"/>
  <c r="H155" i="13"/>
  <c r="G148" i="13"/>
  <c r="G143" i="13"/>
  <c r="G140" i="13" s="1"/>
  <c r="G142" i="13"/>
  <c r="I140" i="13"/>
  <c r="H140" i="13"/>
  <c r="G137" i="13"/>
  <c r="G135" i="13" s="1"/>
  <c r="I135" i="13"/>
  <c r="H135" i="13"/>
  <c r="G134" i="13"/>
  <c r="G132" i="13" s="1"/>
  <c r="I132" i="13"/>
  <c r="H132" i="13"/>
  <c r="G131" i="13"/>
  <c r="G129" i="13" s="1"/>
  <c r="I129" i="13"/>
  <c r="H129" i="13"/>
  <c r="H112" i="13" s="1"/>
  <c r="G128" i="13"/>
  <c r="G126" i="13" s="1"/>
  <c r="I126" i="13"/>
  <c r="H126" i="13"/>
  <c r="G125" i="13"/>
  <c r="G124" i="13"/>
  <c r="I122" i="13"/>
  <c r="I112" i="13" s="1"/>
  <c r="H122" i="13"/>
  <c r="G121" i="13"/>
  <c r="G119" i="13" s="1"/>
  <c r="I119" i="13"/>
  <c r="H119" i="13"/>
  <c r="G118" i="13"/>
  <c r="G117" i="13"/>
  <c r="G116" i="13"/>
  <c r="I114" i="13"/>
  <c r="H114" i="13"/>
  <c r="G111" i="13"/>
  <c r="G109" i="13" s="1"/>
  <c r="I109" i="13"/>
  <c r="H109" i="13"/>
  <c r="G108" i="13"/>
  <c r="G106" i="13" s="1"/>
  <c r="I106" i="13"/>
  <c r="I95" i="13" s="1"/>
  <c r="H106" i="13"/>
  <c r="G105" i="13"/>
  <c r="G103" i="13" s="1"/>
  <c r="I103" i="13"/>
  <c r="H103" i="13"/>
  <c r="G102" i="13"/>
  <c r="G100" i="13" s="1"/>
  <c r="I100" i="13"/>
  <c r="H100" i="13"/>
  <c r="G99" i="13"/>
  <c r="G97" i="13" s="1"/>
  <c r="I97" i="13"/>
  <c r="H97" i="13"/>
  <c r="G93" i="13"/>
  <c r="I92" i="13"/>
  <c r="I89" i="13" s="1"/>
  <c r="I87" i="13" s="1"/>
  <c r="H92" i="13"/>
  <c r="H89" i="13" s="1"/>
  <c r="H87" i="13" s="1"/>
  <c r="G91" i="13"/>
  <c r="G86" i="13"/>
  <c r="G84" i="13" s="1"/>
  <c r="I84" i="13"/>
  <c r="H84" i="13"/>
  <c r="G83" i="13"/>
  <c r="G82" i="13"/>
  <c r="I81" i="13"/>
  <c r="G81" i="13" s="1"/>
  <c r="G80" i="13"/>
  <c r="G79" i="13"/>
  <c r="I78" i="13"/>
  <c r="G77" i="13"/>
  <c r="G76" i="13"/>
  <c r="G74" i="13"/>
  <c r="G73" i="13"/>
  <c r="G72" i="13"/>
  <c r="G71" i="13"/>
  <c r="G70" i="13"/>
  <c r="G69" i="13"/>
  <c r="G68" i="13"/>
  <c r="G67" i="13"/>
  <c r="G63" i="13"/>
  <c r="G61" i="13" s="1"/>
  <c r="I61" i="13"/>
  <c r="H61" i="13"/>
  <c r="G60" i="13"/>
  <c r="G58" i="13" s="1"/>
  <c r="I58" i="13"/>
  <c r="H58" i="13"/>
  <c r="G57" i="13"/>
  <c r="G56" i="13"/>
  <c r="G55" i="13"/>
  <c r="G54" i="13"/>
  <c r="G53" i="13"/>
  <c r="G52" i="13"/>
  <c r="G51" i="13"/>
  <c r="G50" i="13"/>
  <c r="I49" i="13"/>
  <c r="G48" i="13"/>
  <c r="G47" i="13"/>
  <c r="G44" i="13"/>
  <c r="G43" i="13"/>
  <c r="G41" i="13" s="1"/>
  <c r="I41" i="13"/>
  <c r="H41" i="13"/>
  <c r="G40" i="13"/>
  <c r="G39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5" i="13"/>
  <c r="G14" i="13"/>
  <c r="I11" i="13"/>
  <c r="H11" i="13"/>
  <c r="M15" i="10"/>
  <c r="N15" i="10"/>
  <c r="O15" i="10"/>
  <c r="N16" i="10"/>
  <c r="O16" i="10"/>
  <c r="N17" i="10"/>
  <c r="O17" i="10"/>
  <c r="N18" i="10"/>
  <c r="O18" i="10"/>
  <c r="N21" i="10"/>
  <c r="O21" i="10"/>
  <c r="N24" i="10"/>
  <c r="O24" i="10"/>
  <c r="N29" i="10"/>
  <c r="O29" i="10"/>
  <c r="N30" i="10"/>
  <c r="O30" i="10"/>
  <c r="N31" i="10"/>
  <c r="O31" i="10"/>
  <c r="N32" i="10"/>
  <c r="O32" i="10"/>
  <c r="N33" i="10"/>
  <c r="O33" i="10"/>
  <c r="N34" i="10"/>
  <c r="O34" i="10"/>
  <c r="N35" i="10"/>
  <c r="O35" i="10"/>
  <c r="N38" i="10"/>
  <c r="O38" i="10"/>
  <c r="N39" i="10"/>
  <c r="O39" i="10"/>
  <c r="N40" i="10"/>
  <c r="O40" i="10"/>
  <c r="N43" i="10"/>
  <c r="O43" i="10"/>
  <c r="N44" i="10"/>
  <c r="O44" i="10"/>
  <c r="N45" i="10"/>
  <c r="O45" i="10"/>
  <c r="N46" i="10"/>
  <c r="O46" i="10"/>
  <c r="N47" i="10"/>
  <c r="O47" i="10"/>
  <c r="N48" i="10"/>
  <c r="O48" i="10"/>
  <c r="N49" i="10"/>
  <c r="O49" i="10"/>
  <c r="N50" i="10"/>
  <c r="O50" i="10"/>
  <c r="N53" i="10"/>
  <c r="O53" i="10"/>
  <c r="N56" i="10"/>
  <c r="O56" i="10"/>
  <c r="N57" i="10"/>
  <c r="O57" i="10"/>
  <c r="U85" i="10"/>
  <c r="R85" i="10"/>
  <c r="R83" i="10" s="1"/>
  <c r="L85" i="10"/>
  <c r="I85" i="10"/>
  <c r="F85" i="10"/>
  <c r="N60" i="10"/>
  <c r="O60" i="10"/>
  <c r="N61" i="10"/>
  <c r="O61" i="10"/>
  <c r="N62" i="10"/>
  <c r="O62" i="10"/>
  <c r="N63" i="10"/>
  <c r="O63" i="10"/>
  <c r="N64" i="10"/>
  <c r="O64" i="10"/>
  <c r="N65" i="10"/>
  <c r="O65" i="10"/>
  <c r="N66" i="10"/>
  <c r="O66" i="10"/>
  <c r="N67" i="10"/>
  <c r="O67" i="10"/>
  <c r="N72" i="10"/>
  <c r="O72" i="10"/>
  <c r="N73" i="10"/>
  <c r="O73" i="10"/>
  <c r="N76" i="10"/>
  <c r="O76" i="10"/>
  <c r="N77" i="10"/>
  <c r="O77" i="10"/>
  <c r="N80" i="10"/>
  <c r="O80" i="10"/>
  <c r="N81" i="10"/>
  <c r="O81" i="10"/>
  <c r="N82" i="10"/>
  <c r="O82" i="10"/>
  <c r="N87" i="10"/>
  <c r="O87" i="10"/>
  <c r="N88" i="10"/>
  <c r="O88" i="10"/>
  <c r="N91" i="10"/>
  <c r="O91" i="10"/>
  <c r="N92" i="10"/>
  <c r="O92" i="10"/>
  <c r="N97" i="10"/>
  <c r="O97" i="10"/>
  <c r="N98" i="10"/>
  <c r="O98" i="10"/>
  <c r="N101" i="10"/>
  <c r="O101" i="10"/>
  <c r="N102" i="10"/>
  <c r="O102" i="10"/>
  <c r="N105" i="10"/>
  <c r="O105" i="10"/>
  <c r="N106" i="10"/>
  <c r="O106" i="10"/>
  <c r="N108" i="10"/>
  <c r="O108" i="10"/>
  <c r="N109" i="10"/>
  <c r="O109" i="10"/>
  <c r="N113" i="10"/>
  <c r="O113" i="10"/>
  <c r="N114" i="10"/>
  <c r="O114" i="10"/>
  <c r="N116" i="10"/>
  <c r="O116" i="10"/>
  <c r="N117" i="10"/>
  <c r="O117" i="10"/>
  <c r="N118" i="10"/>
  <c r="O118" i="10"/>
  <c r="N123" i="10"/>
  <c r="O123" i="10"/>
  <c r="N124" i="10"/>
  <c r="O124" i="10"/>
  <c r="N127" i="10"/>
  <c r="O127" i="10"/>
  <c r="N128" i="10"/>
  <c r="O128" i="10"/>
  <c r="N129" i="10"/>
  <c r="O129" i="10"/>
  <c r="N130" i="10"/>
  <c r="O130" i="10"/>
  <c r="N133" i="10"/>
  <c r="O133" i="10"/>
  <c r="N138" i="10"/>
  <c r="O138" i="10"/>
  <c r="N139" i="10"/>
  <c r="O139" i="10"/>
  <c r="N142" i="10"/>
  <c r="O142" i="10"/>
  <c r="N143" i="10"/>
  <c r="O143" i="10"/>
  <c r="N144" i="10"/>
  <c r="O144" i="10"/>
  <c r="N145" i="10"/>
  <c r="O145" i="10"/>
  <c r="N148" i="10"/>
  <c r="O148" i="10"/>
  <c r="N151" i="10"/>
  <c r="O151" i="10"/>
  <c r="N152" i="10"/>
  <c r="O152" i="10"/>
  <c r="N155" i="10"/>
  <c r="O155" i="10"/>
  <c r="N158" i="10"/>
  <c r="O158" i="10"/>
  <c r="M161" i="10"/>
  <c r="N161" i="10"/>
  <c r="O161" i="10"/>
  <c r="N162" i="10"/>
  <c r="O162" i="10"/>
  <c r="N169" i="10"/>
  <c r="O169" i="10"/>
  <c r="N170" i="10"/>
  <c r="O170" i="10"/>
  <c r="N171" i="10"/>
  <c r="O171" i="10"/>
  <c r="N174" i="10"/>
  <c r="O174" i="10"/>
  <c r="N175" i="10"/>
  <c r="O175" i="10"/>
  <c r="N176" i="10"/>
  <c r="O176" i="10"/>
  <c r="N179" i="10"/>
  <c r="O179" i="10"/>
  <c r="N180" i="10"/>
  <c r="O180" i="10"/>
  <c r="N181" i="10"/>
  <c r="O181" i="10"/>
  <c r="N182" i="10"/>
  <c r="O182" i="10"/>
  <c r="N185" i="10"/>
  <c r="O185" i="10"/>
  <c r="N186" i="10"/>
  <c r="O186" i="10"/>
  <c r="N187" i="10"/>
  <c r="O187" i="10"/>
  <c r="N188" i="10"/>
  <c r="O188" i="10"/>
  <c r="N191" i="10"/>
  <c r="O191" i="10"/>
  <c r="N194" i="10"/>
  <c r="O194" i="10"/>
  <c r="N195" i="10"/>
  <c r="O195" i="10"/>
  <c r="N196" i="10"/>
  <c r="O196" i="10"/>
  <c r="N197" i="10"/>
  <c r="O197" i="10"/>
  <c r="N200" i="10"/>
  <c r="O200" i="10"/>
  <c r="N205" i="10"/>
  <c r="O205" i="10"/>
  <c r="N206" i="10"/>
  <c r="O206" i="10"/>
  <c r="N207" i="10"/>
  <c r="O207" i="10"/>
  <c r="N210" i="10"/>
  <c r="O210" i="10"/>
  <c r="M212" i="10"/>
  <c r="N212" i="10"/>
  <c r="O212" i="10"/>
  <c r="N213" i="10"/>
  <c r="O213" i="10"/>
  <c r="N214" i="10"/>
  <c r="O214" i="10"/>
  <c r="N215" i="10"/>
  <c r="O215" i="10"/>
  <c r="N218" i="10"/>
  <c r="O218" i="10"/>
  <c r="N221" i="10"/>
  <c r="O221" i="10"/>
  <c r="N222" i="10"/>
  <c r="O222" i="10"/>
  <c r="N223" i="10"/>
  <c r="O223" i="10"/>
  <c r="N224" i="10"/>
  <c r="O224" i="10"/>
  <c r="S224" i="10"/>
  <c r="S223" i="10"/>
  <c r="S222" i="10"/>
  <c r="S221" i="10"/>
  <c r="U219" i="10"/>
  <c r="T219" i="10"/>
  <c r="S218" i="10"/>
  <c r="S216" i="10" s="1"/>
  <c r="U216" i="10"/>
  <c r="T216" i="10"/>
  <c r="S215" i="10"/>
  <c r="S214" i="10"/>
  <c r="S213" i="10"/>
  <c r="U211" i="10"/>
  <c r="U208" i="10" s="1"/>
  <c r="T211" i="10"/>
  <c r="T208" i="10" s="1"/>
  <c r="S210" i="10"/>
  <c r="S207" i="10"/>
  <c r="S206" i="10"/>
  <c r="S205" i="10"/>
  <c r="U203" i="10"/>
  <c r="T203" i="10"/>
  <c r="T201" i="10" s="1"/>
  <c r="S200" i="10"/>
  <c r="S198" i="10" s="1"/>
  <c r="U198" i="10"/>
  <c r="T198" i="10"/>
  <c r="S197" i="10"/>
  <c r="S196" i="10"/>
  <c r="S195" i="10"/>
  <c r="S194" i="10"/>
  <c r="U192" i="10"/>
  <c r="T192" i="10"/>
  <c r="S191" i="10"/>
  <c r="S189" i="10" s="1"/>
  <c r="U189" i="10"/>
  <c r="T189" i="10"/>
  <c r="S188" i="10"/>
  <c r="S187" i="10"/>
  <c r="S186" i="10"/>
  <c r="S185" i="10"/>
  <c r="U183" i="10"/>
  <c r="T183" i="10"/>
  <c r="S182" i="10"/>
  <c r="S181" i="10"/>
  <c r="S180" i="10"/>
  <c r="S179" i="10"/>
  <c r="U177" i="10"/>
  <c r="T177" i="10"/>
  <c r="S176" i="10"/>
  <c r="S175" i="10"/>
  <c r="S174" i="10"/>
  <c r="U172" i="10"/>
  <c r="T172" i="10"/>
  <c r="S171" i="10"/>
  <c r="S170" i="10"/>
  <c r="S169" i="10"/>
  <c r="U167" i="10"/>
  <c r="T167" i="10"/>
  <c r="S162" i="10"/>
  <c r="U159" i="10"/>
  <c r="T159" i="10"/>
  <c r="S159" i="10"/>
  <c r="S158" i="10"/>
  <c r="S156" i="10" s="1"/>
  <c r="U156" i="10"/>
  <c r="T156" i="10"/>
  <c r="S155" i="10"/>
  <c r="S153" i="10" s="1"/>
  <c r="U153" i="10"/>
  <c r="T153" i="10"/>
  <c r="S152" i="10"/>
  <c r="S151" i="10"/>
  <c r="U149" i="10"/>
  <c r="T149" i="10"/>
  <c r="T134" i="10" s="1"/>
  <c r="S148" i="10"/>
  <c r="S146" i="10" s="1"/>
  <c r="U146" i="10"/>
  <c r="T146" i="10"/>
  <c r="S145" i="10"/>
  <c r="S144" i="10"/>
  <c r="S143" i="10"/>
  <c r="S142" i="10"/>
  <c r="U140" i="10"/>
  <c r="T140" i="10"/>
  <c r="S139" i="10"/>
  <c r="S138" i="10"/>
  <c r="U136" i="10"/>
  <c r="T136" i="10"/>
  <c r="S136" i="10"/>
  <c r="S133" i="10"/>
  <c r="S131" i="10" s="1"/>
  <c r="U131" i="10"/>
  <c r="T131" i="10"/>
  <c r="S130" i="10"/>
  <c r="S129" i="10"/>
  <c r="S128" i="10"/>
  <c r="S127" i="10"/>
  <c r="U125" i="10"/>
  <c r="T125" i="10"/>
  <c r="S124" i="10"/>
  <c r="S123" i="10"/>
  <c r="S121" i="10" s="1"/>
  <c r="U121" i="10"/>
  <c r="T121" i="10"/>
  <c r="S118" i="10"/>
  <c r="S117" i="10"/>
  <c r="S116" i="10"/>
  <c r="U115" i="10"/>
  <c r="U111" i="10" s="1"/>
  <c r="T115" i="10"/>
  <c r="S114" i="10"/>
  <c r="S113" i="10"/>
  <c r="T111" i="10"/>
  <c r="S110" i="10"/>
  <c r="S109" i="10"/>
  <c r="S108" i="10"/>
  <c r="U107" i="10"/>
  <c r="T107" i="10"/>
  <c r="T103" i="10" s="1"/>
  <c r="S106" i="10"/>
  <c r="S105" i="10"/>
  <c r="U103" i="10"/>
  <c r="S102" i="10"/>
  <c r="S101" i="10"/>
  <c r="U99" i="10"/>
  <c r="T99" i="10"/>
  <c r="S98" i="10"/>
  <c r="S97" i="10"/>
  <c r="U95" i="10"/>
  <c r="T95" i="10"/>
  <c r="S92" i="10"/>
  <c r="S91" i="10"/>
  <c r="S89" i="10" s="1"/>
  <c r="U89" i="10"/>
  <c r="U83" i="10" s="1"/>
  <c r="T89" i="10"/>
  <c r="S88" i="10"/>
  <c r="S87" i="10"/>
  <c r="S85" i="10" s="1"/>
  <c r="T85" i="10"/>
  <c r="T83" i="10" s="1"/>
  <c r="S82" i="10"/>
  <c r="S81" i="10"/>
  <c r="S80" i="10"/>
  <c r="U78" i="10"/>
  <c r="T78" i="10"/>
  <c r="S77" i="10"/>
  <c r="S76" i="10"/>
  <c r="S74" i="10" s="1"/>
  <c r="U74" i="10"/>
  <c r="T74" i="10"/>
  <c r="S73" i="10"/>
  <c r="S72" i="10"/>
  <c r="U70" i="10"/>
  <c r="T70" i="10"/>
  <c r="T68" i="10" s="1"/>
  <c r="S67" i="10"/>
  <c r="S66" i="10"/>
  <c r="S65" i="10"/>
  <c r="S64" i="10"/>
  <c r="S63" i="10"/>
  <c r="S62" i="10"/>
  <c r="S61" i="10"/>
  <c r="S60" i="10"/>
  <c r="U58" i="10"/>
  <c r="T58" i="10"/>
  <c r="S57" i="10"/>
  <c r="S56" i="10"/>
  <c r="U54" i="10"/>
  <c r="T54" i="10"/>
  <c r="S53" i="10"/>
  <c r="S51" i="10" s="1"/>
  <c r="U51" i="10"/>
  <c r="T51" i="10"/>
  <c r="S50" i="10"/>
  <c r="S49" i="10"/>
  <c r="S48" i="10"/>
  <c r="S47" i="10"/>
  <c r="S46" i="10"/>
  <c r="S45" i="10"/>
  <c r="S44" i="10"/>
  <c r="S43" i="10"/>
  <c r="U41" i="10"/>
  <c r="T41" i="10"/>
  <c r="S40" i="10"/>
  <c r="S39" i="10"/>
  <c r="S38" i="10"/>
  <c r="U36" i="10"/>
  <c r="T36" i="10"/>
  <c r="S35" i="10"/>
  <c r="S34" i="10"/>
  <c r="S33" i="10"/>
  <c r="S32" i="10"/>
  <c r="S31" i="10"/>
  <c r="S30" i="10"/>
  <c r="S29" i="10"/>
  <c r="U27" i="10"/>
  <c r="T27" i="10"/>
  <c r="S24" i="10"/>
  <c r="S22" i="10" s="1"/>
  <c r="U22" i="10"/>
  <c r="T22" i="10"/>
  <c r="S21" i="10"/>
  <c r="S19" i="10" s="1"/>
  <c r="U19" i="10"/>
  <c r="T19" i="10"/>
  <c r="S18" i="10"/>
  <c r="S17" i="10"/>
  <c r="S16" i="10"/>
  <c r="U14" i="10"/>
  <c r="T14" i="10"/>
  <c r="P224" i="10"/>
  <c r="P223" i="10"/>
  <c r="P222" i="10"/>
  <c r="P221" i="10"/>
  <c r="R219" i="10"/>
  <c r="R201" i="10" s="1"/>
  <c r="Q219" i="10"/>
  <c r="P218" i="10"/>
  <c r="P216" i="10" s="1"/>
  <c r="R216" i="10"/>
  <c r="Q216" i="10"/>
  <c r="P215" i="10"/>
  <c r="P214" i="10"/>
  <c r="P213" i="10"/>
  <c r="R211" i="10"/>
  <c r="R208" i="10" s="1"/>
  <c r="Q211" i="10"/>
  <c r="P210" i="10"/>
  <c r="Q208" i="10"/>
  <c r="P207" i="10"/>
  <c r="P206" i="10"/>
  <c r="P205" i="10"/>
  <c r="R203" i="10"/>
  <c r="Q203" i="10"/>
  <c r="Q201" i="10"/>
  <c r="P200" i="10"/>
  <c r="R198" i="10"/>
  <c r="Q198" i="10"/>
  <c r="P198" i="10"/>
  <c r="P197" i="10"/>
  <c r="P196" i="10"/>
  <c r="P195" i="10"/>
  <c r="P194" i="10"/>
  <c r="R192" i="10"/>
  <c r="Q192" i="10"/>
  <c r="P191" i="10"/>
  <c r="P189" i="10" s="1"/>
  <c r="R189" i="10"/>
  <c r="Q189" i="10"/>
  <c r="P188" i="10"/>
  <c r="P187" i="10"/>
  <c r="P186" i="10"/>
  <c r="P185" i="10"/>
  <c r="P183" i="10"/>
  <c r="R183" i="10"/>
  <c r="Q183" i="10"/>
  <c r="P182" i="10"/>
  <c r="P181" i="10"/>
  <c r="P180" i="10"/>
  <c r="P179" i="10"/>
  <c r="R177" i="10"/>
  <c r="Q177" i="10"/>
  <c r="P176" i="10"/>
  <c r="P175" i="10"/>
  <c r="P174" i="10"/>
  <c r="R172" i="10"/>
  <c r="Q172" i="10"/>
  <c r="P171" i="10"/>
  <c r="P170" i="10"/>
  <c r="P169" i="10"/>
  <c r="R167" i="10"/>
  <c r="Q167" i="10"/>
  <c r="Q165" i="10" s="1"/>
  <c r="P162" i="10"/>
  <c r="R159" i="10"/>
  <c r="Q159" i="10"/>
  <c r="P159" i="10"/>
  <c r="P158" i="10"/>
  <c r="P156" i="10" s="1"/>
  <c r="R156" i="10"/>
  <c r="Q156" i="10"/>
  <c r="P155" i="10"/>
  <c r="P153" i="10" s="1"/>
  <c r="R153" i="10"/>
  <c r="Q153" i="10"/>
  <c r="P152" i="10"/>
  <c r="P151" i="10"/>
  <c r="P149" i="10" s="1"/>
  <c r="R149" i="10"/>
  <c r="Q149" i="10"/>
  <c r="P148" i="10"/>
  <c r="P146" i="10" s="1"/>
  <c r="R146" i="10"/>
  <c r="Q146" i="10"/>
  <c r="P145" i="10"/>
  <c r="P144" i="10"/>
  <c r="P143" i="10"/>
  <c r="P142" i="10"/>
  <c r="R140" i="10"/>
  <c r="Q140" i="10"/>
  <c r="P139" i="10"/>
  <c r="P138" i="10"/>
  <c r="R136" i="10"/>
  <c r="Q136" i="10"/>
  <c r="P133" i="10"/>
  <c r="P131" i="10" s="1"/>
  <c r="R131" i="10"/>
  <c r="Q131" i="10"/>
  <c r="P130" i="10"/>
  <c r="P129" i="10"/>
  <c r="P128" i="10"/>
  <c r="P127" i="10"/>
  <c r="R125" i="10"/>
  <c r="Q125" i="10"/>
  <c r="P124" i="10"/>
  <c r="P123" i="10"/>
  <c r="P121" i="10" s="1"/>
  <c r="R121" i="10"/>
  <c r="Q121" i="10"/>
  <c r="P118" i="10"/>
  <c r="P117" i="10"/>
  <c r="P116" i="10"/>
  <c r="R115" i="10"/>
  <c r="Q115" i="10"/>
  <c r="P114" i="10"/>
  <c r="P113" i="10"/>
  <c r="R111" i="10"/>
  <c r="Q111" i="10"/>
  <c r="R110" i="10"/>
  <c r="R107" i="10" s="1"/>
  <c r="R103" i="10" s="1"/>
  <c r="P110" i="10"/>
  <c r="P109" i="10"/>
  <c r="P108" i="10"/>
  <c r="P107" i="10" s="1"/>
  <c r="Q107" i="10"/>
  <c r="Q103" i="10" s="1"/>
  <c r="P106" i="10"/>
  <c r="P105" i="10"/>
  <c r="P102" i="10"/>
  <c r="P101" i="10"/>
  <c r="P99" i="10" s="1"/>
  <c r="R99" i="10"/>
  <c r="Q99" i="10"/>
  <c r="P98" i="10"/>
  <c r="P97" i="10"/>
  <c r="P95" i="10" s="1"/>
  <c r="R95" i="10"/>
  <c r="Q95" i="10"/>
  <c r="P92" i="10"/>
  <c r="P91" i="10"/>
  <c r="R89" i="10"/>
  <c r="Q89" i="10"/>
  <c r="P88" i="10"/>
  <c r="P87" i="10"/>
  <c r="Q85" i="10"/>
  <c r="P82" i="10"/>
  <c r="P81" i="10"/>
  <c r="P80" i="10"/>
  <c r="R78" i="10"/>
  <c r="Q78" i="10"/>
  <c r="P77" i="10"/>
  <c r="P76" i="10"/>
  <c r="R74" i="10"/>
  <c r="Q74" i="10"/>
  <c r="P73" i="10"/>
  <c r="P72" i="10"/>
  <c r="R70" i="10"/>
  <c r="Q70" i="10"/>
  <c r="P67" i="10"/>
  <c r="P66" i="10"/>
  <c r="P65" i="10"/>
  <c r="P64" i="10"/>
  <c r="P63" i="10"/>
  <c r="P62" i="10"/>
  <c r="P61" i="10"/>
  <c r="P60" i="10"/>
  <c r="R58" i="10"/>
  <c r="Q58" i="10"/>
  <c r="P57" i="10"/>
  <c r="P56" i="10"/>
  <c r="R54" i="10"/>
  <c r="Q54" i="10"/>
  <c r="P53" i="10"/>
  <c r="P51" i="10" s="1"/>
  <c r="R51" i="10"/>
  <c r="Q51" i="10"/>
  <c r="P50" i="10"/>
  <c r="P49" i="10"/>
  <c r="P48" i="10"/>
  <c r="P47" i="10"/>
  <c r="P46" i="10"/>
  <c r="P45" i="10"/>
  <c r="P44" i="10"/>
  <c r="P43" i="10"/>
  <c r="R41" i="10"/>
  <c r="Q41" i="10"/>
  <c r="P40" i="10"/>
  <c r="P39" i="10"/>
  <c r="P38" i="10"/>
  <c r="R36" i="10"/>
  <c r="Q36" i="10"/>
  <c r="P35" i="10"/>
  <c r="P34" i="10"/>
  <c r="P33" i="10"/>
  <c r="P32" i="10"/>
  <c r="P31" i="10"/>
  <c r="P30" i="10"/>
  <c r="P29" i="10"/>
  <c r="R27" i="10"/>
  <c r="Q27" i="10"/>
  <c r="P24" i="10"/>
  <c r="R22" i="10"/>
  <c r="Q22" i="10"/>
  <c r="P22" i="10"/>
  <c r="P21" i="10"/>
  <c r="R19" i="10"/>
  <c r="Q19" i="10"/>
  <c r="P19" i="10"/>
  <c r="P18" i="10"/>
  <c r="P17" i="10"/>
  <c r="P16" i="10"/>
  <c r="R14" i="10"/>
  <c r="R12" i="10" s="1"/>
  <c r="Q14" i="10"/>
  <c r="J224" i="10"/>
  <c r="J223" i="10"/>
  <c r="J222" i="10"/>
  <c r="J221" i="10"/>
  <c r="L219" i="10"/>
  <c r="K219" i="10"/>
  <c r="J218" i="10"/>
  <c r="J216" i="10" s="1"/>
  <c r="L216" i="10"/>
  <c r="K216" i="10"/>
  <c r="J215" i="10"/>
  <c r="J214" i="10"/>
  <c r="J213" i="10"/>
  <c r="L211" i="10"/>
  <c r="K211" i="10"/>
  <c r="J210" i="10"/>
  <c r="L208" i="10"/>
  <c r="K208" i="10"/>
  <c r="J207" i="10"/>
  <c r="J206" i="10"/>
  <c r="J205" i="10"/>
  <c r="L203" i="10"/>
  <c r="K203" i="10"/>
  <c r="J200" i="10"/>
  <c r="J198" i="10" s="1"/>
  <c r="L198" i="10"/>
  <c r="K198" i="10"/>
  <c r="J197" i="10"/>
  <c r="J196" i="10"/>
  <c r="J195" i="10"/>
  <c r="J194" i="10"/>
  <c r="L192" i="10"/>
  <c r="K192" i="10"/>
  <c r="J191" i="10"/>
  <c r="L189" i="10"/>
  <c r="K189" i="10"/>
  <c r="J188" i="10"/>
  <c r="J187" i="10"/>
  <c r="J186" i="10"/>
  <c r="J185" i="10"/>
  <c r="L183" i="10"/>
  <c r="K183" i="10"/>
  <c r="J182" i="10"/>
  <c r="J181" i="10"/>
  <c r="J180" i="10"/>
  <c r="J179" i="10"/>
  <c r="L177" i="10"/>
  <c r="K177" i="10"/>
  <c r="J176" i="10"/>
  <c r="J175" i="10"/>
  <c r="J174" i="10"/>
  <c r="L172" i="10"/>
  <c r="K172" i="10"/>
  <c r="J171" i="10"/>
  <c r="J170" i="10"/>
  <c r="J169" i="10"/>
  <c r="L167" i="10"/>
  <c r="K167" i="10"/>
  <c r="J162" i="10"/>
  <c r="L159" i="10"/>
  <c r="K159" i="10"/>
  <c r="J159" i="10"/>
  <c r="J158" i="10"/>
  <c r="J156" i="10" s="1"/>
  <c r="L156" i="10"/>
  <c r="K156" i="10"/>
  <c r="J155" i="10"/>
  <c r="J153" i="10" s="1"/>
  <c r="L153" i="10"/>
  <c r="K153" i="10"/>
  <c r="J152" i="10"/>
  <c r="J149" i="10" s="1"/>
  <c r="J151" i="10"/>
  <c r="L149" i="10"/>
  <c r="K149" i="10"/>
  <c r="J148" i="10"/>
  <c r="L146" i="10"/>
  <c r="K146" i="10"/>
  <c r="J146" i="10"/>
  <c r="J145" i="10"/>
  <c r="J144" i="10"/>
  <c r="J143" i="10"/>
  <c r="J142" i="10"/>
  <c r="J140" i="10" s="1"/>
  <c r="L140" i="10"/>
  <c r="K140" i="10"/>
  <c r="J139" i="10"/>
  <c r="J138" i="10"/>
  <c r="L136" i="10"/>
  <c r="K136" i="10"/>
  <c r="J133" i="10"/>
  <c r="J131" i="10" s="1"/>
  <c r="L131" i="10"/>
  <c r="K131" i="10"/>
  <c r="J130" i="10"/>
  <c r="J129" i="10"/>
  <c r="J128" i="10"/>
  <c r="J127" i="10"/>
  <c r="J125" i="10"/>
  <c r="L125" i="10"/>
  <c r="K125" i="10"/>
  <c r="J124" i="10"/>
  <c r="J123" i="10"/>
  <c r="J121" i="10" s="1"/>
  <c r="L121" i="10"/>
  <c r="K121" i="10"/>
  <c r="J118" i="10"/>
  <c r="J117" i="10"/>
  <c r="J116" i="10"/>
  <c r="L115" i="10"/>
  <c r="L111" i="10" s="1"/>
  <c r="K111" i="10"/>
  <c r="J114" i="10"/>
  <c r="J113" i="10"/>
  <c r="L110" i="10"/>
  <c r="J110" i="10" s="1"/>
  <c r="J107" i="10" s="1"/>
  <c r="J109" i="10"/>
  <c r="J108" i="10"/>
  <c r="K107" i="10"/>
  <c r="K103" i="10" s="1"/>
  <c r="J106" i="10"/>
  <c r="J105" i="10"/>
  <c r="J102" i="10"/>
  <c r="J101" i="10"/>
  <c r="L99" i="10"/>
  <c r="K99" i="10"/>
  <c r="J98" i="10"/>
  <c r="J97" i="10"/>
  <c r="J95" i="10" s="1"/>
  <c r="L95" i="10"/>
  <c r="K95" i="10"/>
  <c r="J92" i="10"/>
  <c r="J91" i="10"/>
  <c r="L89" i="10"/>
  <c r="K89" i="10"/>
  <c r="J88" i="10"/>
  <c r="J87" i="10"/>
  <c r="K85" i="10"/>
  <c r="K83" i="10" s="1"/>
  <c r="J82" i="10"/>
  <c r="J81" i="10"/>
  <c r="J80" i="10"/>
  <c r="L78" i="10"/>
  <c r="K78" i="10"/>
  <c r="J77" i="10"/>
  <c r="J76" i="10"/>
  <c r="L74" i="10"/>
  <c r="K74" i="10"/>
  <c r="J73" i="10"/>
  <c r="J72" i="10"/>
  <c r="L70" i="10"/>
  <c r="L68" i="10" s="1"/>
  <c r="K70" i="10"/>
  <c r="J67" i="10"/>
  <c r="J66" i="10"/>
  <c r="J65" i="10"/>
  <c r="J64" i="10"/>
  <c r="J63" i="10"/>
  <c r="J62" i="10"/>
  <c r="J61" i="10"/>
  <c r="J60" i="10"/>
  <c r="L58" i="10"/>
  <c r="K58" i="10"/>
  <c r="J57" i="10"/>
  <c r="J56" i="10"/>
  <c r="L54" i="10"/>
  <c r="K54" i="10"/>
  <c r="J53" i="10"/>
  <c r="J51" i="10" s="1"/>
  <c r="L51" i="10"/>
  <c r="K51" i="10"/>
  <c r="J50" i="10"/>
  <c r="J49" i="10"/>
  <c r="J48" i="10"/>
  <c r="J47" i="10"/>
  <c r="J46" i="10"/>
  <c r="J45" i="10"/>
  <c r="J44" i="10"/>
  <c r="J43" i="10"/>
  <c r="L41" i="10"/>
  <c r="K41" i="10"/>
  <c r="J40" i="10"/>
  <c r="J39" i="10"/>
  <c r="J38" i="10"/>
  <c r="L36" i="10"/>
  <c r="K36" i="10"/>
  <c r="J35" i="10"/>
  <c r="J34" i="10"/>
  <c r="J33" i="10"/>
  <c r="J32" i="10"/>
  <c r="J31" i="10"/>
  <c r="J30" i="10"/>
  <c r="J29" i="10"/>
  <c r="L27" i="10"/>
  <c r="K27" i="10"/>
  <c r="J24" i="10"/>
  <c r="J22" i="10" s="1"/>
  <c r="L22" i="10"/>
  <c r="K22" i="10"/>
  <c r="J21" i="10"/>
  <c r="J19" i="10" s="1"/>
  <c r="L19" i="10"/>
  <c r="K19" i="10"/>
  <c r="K12" i="10" s="1"/>
  <c r="J18" i="10"/>
  <c r="J17" i="10"/>
  <c r="J16" i="10"/>
  <c r="L14" i="10"/>
  <c r="G224" i="10"/>
  <c r="G223" i="10"/>
  <c r="G222" i="10"/>
  <c r="G221" i="10"/>
  <c r="I219" i="10"/>
  <c r="H219" i="10"/>
  <c r="G218" i="10"/>
  <c r="G216" i="10" s="1"/>
  <c r="I216" i="10"/>
  <c r="H216" i="10"/>
  <c r="G215" i="10"/>
  <c r="G214" i="10"/>
  <c r="G213" i="10"/>
  <c r="I211" i="10"/>
  <c r="I208" i="10" s="1"/>
  <c r="H211" i="10"/>
  <c r="H208" i="10" s="1"/>
  <c r="G210" i="10"/>
  <c r="G207" i="10"/>
  <c r="G206" i="10"/>
  <c r="G205" i="10"/>
  <c r="I203" i="10"/>
  <c r="H203" i="10"/>
  <c r="H201" i="10" s="1"/>
  <c r="G200" i="10"/>
  <c r="G198" i="10" s="1"/>
  <c r="I198" i="10"/>
  <c r="H198" i="10"/>
  <c r="G197" i="10"/>
  <c r="G196" i="10"/>
  <c r="G195" i="10"/>
  <c r="G194" i="10"/>
  <c r="I192" i="10"/>
  <c r="H192" i="10"/>
  <c r="G191" i="10"/>
  <c r="G189" i="10" s="1"/>
  <c r="I189" i="10"/>
  <c r="H189" i="10"/>
  <c r="G188" i="10"/>
  <c r="G187" i="10"/>
  <c r="G186" i="10"/>
  <c r="G185" i="10"/>
  <c r="I183" i="10"/>
  <c r="H183" i="10"/>
  <c r="G182" i="10"/>
  <c r="G181" i="10"/>
  <c r="G180" i="10"/>
  <c r="G179" i="10"/>
  <c r="I177" i="10"/>
  <c r="H177" i="10"/>
  <c r="G176" i="10"/>
  <c r="G175" i="10"/>
  <c r="G174" i="10"/>
  <c r="I172" i="10"/>
  <c r="H172" i="10"/>
  <c r="G171" i="10"/>
  <c r="G170" i="10"/>
  <c r="G169" i="10"/>
  <c r="I167" i="10"/>
  <c r="H167" i="10"/>
  <c r="G162" i="10"/>
  <c r="I159" i="10"/>
  <c r="H159" i="10"/>
  <c r="G159" i="10"/>
  <c r="G158" i="10"/>
  <c r="G156" i="10"/>
  <c r="I156" i="10"/>
  <c r="H156" i="10"/>
  <c r="G155" i="10"/>
  <c r="G153" i="10" s="1"/>
  <c r="I153" i="10"/>
  <c r="H153" i="10"/>
  <c r="G152" i="10"/>
  <c r="G151" i="10"/>
  <c r="G149" i="10" s="1"/>
  <c r="I149" i="10"/>
  <c r="H149" i="10"/>
  <c r="G148" i="10"/>
  <c r="G146" i="10" s="1"/>
  <c r="I146" i="10"/>
  <c r="H146" i="10"/>
  <c r="G145" i="10"/>
  <c r="G144" i="10"/>
  <c r="G143" i="10"/>
  <c r="G142" i="10"/>
  <c r="I140" i="10"/>
  <c r="H140" i="10"/>
  <c r="G139" i="10"/>
  <c r="G138" i="10"/>
  <c r="I136" i="10"/>
  <c r="I134" i="10" s="1"/>
  <c r="H136" i="10"/>
  <c r="G133" i="10"/>
  <c r="G131" i="10" s="1"/>
  <c r="I131" i="10"/>
  <c r="H131" i="10"/>
  <c r="G130" i="10"/>
  <c r="G129" i="10"/>
  <c r="G128" i="10"/>
  <c r="G127" i="10"/>
  <c r="I125" i="10"/>
  <c r="I119" i="10" s="1"/>
  <c r="H125" i="10"/>
  <c r="G124" i="10"/>
  <c r="G123" i="10"/>
  <c r="I121" i="10"/>
  <c r="H121" i="10"/>
  <c r="G118" i="10"/>
  <c r="G117" i="10"/>
  <c r="G116" i="10"/>
  <c r="I115" i="10"/>
  <c r="I111" i="10" s="1"/>
  <c r="H115" i="10"/>
  <c r="H111" i="10" s="1"/>
  <c r="G114" i="10"/>
  <c r="G113" i="10"/>
  <c r="I110" i="10"/>
  <c r="G109" i="10"/>
  <c r="I107" i="10"/>
  <c r="I103" i="10" s="1"/>
  <c r="G106" i="10"/>
  <c r="G105" i="10"/>
  <c r="G102" i="10"/>
  <c r="G101" i="10"/>
  <c r="G99" i="10" s="1"/>
  <c r="I99" i="10"/>
  <c r="H99" i="10"/>
  <c r="G98" i="10"/>
  <c r="G97" i="10"/>
  <c r="I95" i="10"/>
  <c r="H95" i="10"/>
  <c r="G92" i="10"/>
  <c r="G91" i="10"/>
  <c r="I89" i="10"/>
  <c r="I83" i="10" s="1"/>
  <c r="H89" i="10"/>
  <c r="G88" i="10"/>
  <c r="G87" i="10"/>
  <c r="H85" i="10"/>
  <c r="G82" i="10"/>
  <c r="G81" i="10"/>
  <c r="G80" i="10"/>
  <c r="I78" i="10"/>
  <c r="H78" i="10"/>
  <c r="G77" i="10"/>
  <c r="G76" i="10"/>
  <c r="G74" i="10" s="1"/>
  <c r="I74" i="10"/>
  <c r="H74" i="10"/>
  <c r="G73" i="10"/>
  <c r="G72" i="10"/>
  <c r="G70" i="10" s="1"/>
  <c r="I70" i="10"/>
  <c r="H70" i="10"/>
  <c r="G67" i="10"/>
  <c r="G66" i="10"/>
  <c r="G65" i="10"/>
  <c r="G64" i="10"/>
  <c r="G63" i="10"/>
  <c r="G62" i="10"/>
  <c r="G61" i="10"/>
  <c r="G60" i="10"/>
  <c r="I58" i="10"/>
  <c r="H58" i="10"/>
  <c r="G57" i="10"/>
  <c r="G56" i="10"/>
  <c r="I54" i="10"/>
  <c r="H54" i="10"/>
  <c r="G53" i="10"/>
  <c r="G51" i="10" s="1"/>
  <c r="I51" i="10"/>
  <c r="H51" i="10"/>
  <c r="G50" i="10"/>
  <c r="G49" i="10"/>
  <c r="G48" i="10"/>
  <c r="G47" i="10"/>
  <c r="G46" i="10"/>
  <c r="G45" i="10"/>
  <c r="G44" i="10"/>
  <c r="G43" i="10"/>
  <c r="I41" i="10"/>
  <c r="H41" i="10"/>
  <c r="G40" i="10"/>
  <c r="G39" i="10"/>
  <c r="G38" i="10"/>
  <c r="I36" i="10"/>
  <c r="H36" i="10"/>
  <c r="G35" i="10"/>
  <c r="G34" i="10"/>
  <c r="G33" i="10"/>
  <c r="G32" i="10"/>
  <c r="G31" i="10"/>
  <c r="G30" i="10"/>
  <c r="G29" i="10"/>
  <c r="I27" i="10"/>
  <c r="H27" i="10"/>
  <c r="G24" i="10"/>
  <c r="G22" i="10" s="1"/>
  <c r="I22" i="10"/>
  <c r="H22" i="10"/>
  <c r="G21" i="10"/>
  <c r="G19" i="10" s="1"/>
  <c r="I19" i="10"/>
  <c r="H19" i="10"/>
  <c r="G18" i="10"/>
  <c r="G17" i="10"/>
  <c r="G16" i="10"/>
  <c r="I14" i="10"/>
  <c r="H14" i="10"/>
  <c r="F14" i="10"/>
  <c r="F19" i="10"/>
  <c r="F22" i="10"/>
  <c r="F27" i="10"/>
  <c r="F36" i="10"/>
  <c r="F41" i="10"/>
  <c r="F51" i="10"/>
  <c r="F54" i="10"/>
  <c r="F58" i="10"/>
  <c r="F70" i="10"/>
  <c r="F74" i="10"/>
  <c r="F78" i="10"/>
  <c r="F89" i="10"/>
  <c r="F83" i="10" s="1"/>
  <c r="F95" i="10"/>
  <c r="F99" i="10"/>
  <c r="F110" i="10"/>
  <c r="F107" i="10" s="1"/>
  <c r="F103" i="10" s="1"/>
  <c r="F115" i="10"/>
  <c r="F111" i="10" s="1"/>
  <c r="E115" i="10"/>
  <c r="E111" i="10" s="1"/>
  <c r="F121" i="10"/>
  <c r="F125" i="10"/>
  <c r="F131" i="10"/>
  <c r="F136" i="10"/>
  <c r="F140" i="10"/>
  <c r="F146" i="10"/>
  <c r="F149" i="10"/>
  <c r="F153" i="10"/>
  <c r="F156" i="10"/>
  <c r="E159" i="10"/>
  <c r="E167" i="10"/>
  <c r="E172" i="10"/>
  <c r="U79" i="1"/>
  <c r="T79" i="1"/>
  <c r="S79" i="1" s="1"/>
  <c r="R79" i="1"/>
  <c r="Q79" i="1"/>
  <c r="P79" i="1" s="1"/>
  <c r="L79" i="1"/>
  <c r="K79" i="1"/>
  <c r="I79" i="1"/>
  <c r="H79" i="1"/>
  <c r="G79" i="1" s="1"/>
  <c r="M79" i="1" s="1"/>
  <c r="F79" i="1"/>
  <c r="E79" i="1"/>
  <c r="E177" i="10"/>
  <c r="E183" i="10"/>
  <c r="E189" i="10"/>
  <c r="E192" i="10"/>
  <c r="E198" i="10"/>
  <c r="E203" i="10"/>
  <c r="E211" i="10"/>
  <c r="E208" i="10" s="1"/>
  <c r="E216" i="10"/>
  <c r="E219" i="10"/>
  <c r="D224" i="10"/>
  <c r="D219" i="10" s="1"/>
  <c r="D223" i="10"/>
  <c r="D222" i="10"/>
  <c r="D221" i="10"/>
  <c r="F219" i="10"/>
  <c r="D218" i="10"/>
  <c r="D216" i="10"/>
  <c r="F216" i="10"/>
  <c r="D215" i="10"/>
  <c r="D214" i="10"/>
  <c r="D213" i="10"/>
  <c r="D211" i="10" s="1"/>
  <c r="D208" i="10" s="1"/>
  <c r="F211" i="10"/>
  <c r="F208" i="10" s="1"/>
  <c r="D210" i="10"/>
  <c r="D207" i="10"/>
  <c r="D206" i="10"/>
  <c r="D205" i="10"/>
  <c r="D203" i="10" s="1"/>
  <c r="D200" i="10"/>
  <c r="D198" i="10" s="1"/>
  <c r="F198" i="10"/>
  <c r="D197" i="10"/>
  <c r="D196" i="10"/>
  <c r="D192" i="10" s="1"/>
  <c r="D195" i="10"/>
  <c r="D194" i="10"/>
  <c r="F192" i="10"/>
  <c r="D191" i="10"/>
  <c r="D189" i="10" s="1"/>
  <c r="F189" i="10"/>
  <c r="D188" i="10"/>
  <c r="D187" i="10"/>
  <c r="D186" i="10"/>
  <c r="D185" i="10"/>
  <c r="F183" i="10"/>
  <c r="F163" i="10" s="1"/>
  <c r="D182" i="10"/>
  <c r="D181" i="10"/>
  <c r="D177" i="10" s="1"/>
  <c r="D180" i="10"/>
  <c r="D179" i="10"/>
  <c r="F177" i="10"/>
  <c r="D176" i="10"/>
  <c r="D172" i="10" s="1"/>
  <c r="D175" i="10"/>
  <c r="D174" i="10"/>
  <c r="F172" i="10"/>
  <c r="D171" i="10"/>
  <c r="D170" i="10"/>
  <c r="D169" i="10"/>
  <c r="D167" i="10" s="1"/>
  <c r="F167" i="10"/>
  <c r="F165" i="10" s="1"/>
  <c r="D162" i="10"/>
  <c r="F159" i="10"/>
  <c r="D159" i="10"/>
  <c r="D158" i="10"/>
  <c r="D156" i="10"/>
  <c r="E156" i="10"/>
  <c r="D155" i="10"/>
  <c r="D153" i="10" s="1"/>
  <c r="E153" i="10"/>
  <c r="D152" i="10"/>
  <c r="D151" i="10"/>
  <c r="E149" i="10"/>
  <c r="D148" i="10"/>
  <c r="D146" i="10" s="1"/>
  <c r="E146" i="10"/>
  <c r="D145" i="10"/>
  <c r="D144" i="10"/>
  <c r="D143" i="10"/>
  <c r="D142" i="10"/>
  <c r="D140" i="10" s="1"/>
  <c r="E140" i="10"/>
  <c r="D139" i="10"/>
  <c r="D138" i="10"/>
  <c r="E136" i="10"/>
  <c r="E134" i="10" s="1"/>
  <c r="D133" i="10"/>
  <c r="D131" i="10"/>
  <c r="E131" i="10"/>
  <c r="D130" i="10"/>
  <c r="D125" i="10" s="1"/>
  <c r="D129" i="10"/>
  <c r="D128" i="10"/>
  <c r="D127" i="10"/>
  <c r="E125" i="10"/>
  <c r="D124" i="10"/>
  <c r="D123" i="10"/>
  <c r="E121" i="10"/>
  <c r="E119" i="10"/>
  <c r="D118" i="10"/>
  <c r="D117" i="10"/>
  <c r="D115" i="10" s="1"/>
  <c r="D111" i="10" s="1"/>
  <c r="D116" i="10"/>
  <c r="D114" i="10"/>
  <c r="D113" i="10"/>
  <c r="E110" i="10"/>
  <c r="D110" i="10" s="1"/>
  <c r="D109" i="10"/>
  <c r="D107" i="10" s="1"/>
  <c r="D103" i="10" s="1"/>
  <c r="D108" i="10"/>
  <c r="D106" i="10"/>
  <c r="D105" i="10"/>
  <c r="D102" i="10"/>
  <c r="D101" i="10"/>
  <c r="D99" i="10" s="1"/>
  <c r="E99" i="10"/>
  <c r="D98" i="10"/>
  <c r="D95" i="10" s="1"/>
  <c r="D97" i="10"/>
  <c r="E95" i="10"/>
  <c r="D92" i="10"/>
  <c r="D91" i="10"/>
  <c r="D89" i="10" s="1"/>
  <c r="E89" i="10"/>
  <c r="D88" i="10"/>
  <c r="D87" i="10"/>
  <c r="E85" i="10"/>
  <c r="E83" i="10" s="1"/>
  <c r="D82" i="10"/>
  <c r="D81" i="10"/>
  <c r="D78" i="10" s="1"/>
  <c r="D80" i="10"/>
  <c r="E78" i="10"/>
  <c r="D77" i="10"/>
  <c r="D76" i="10"/>
  <c r="E74" i="10"/>
  <c r="D73" i="10"/>
  <c r="D72" i="10"/>
  <c r="E70" i="10"/>
  <c r="D67" i="10"/>
  <c r="D66" i="10"/>
  <c r="D65" i="10"/>
  <c r="D64" i="10"/>
  <c r="D63" i="10"/>
  <c r="D62" i="10"/>
  <c r="D58" i="10" s="1"/>
  <c r="D61" i="10"/>
  <c r="D60" i="10"/>
  <c r="E58" i="10"/>
  <c r="D57" i="10"/>
  <c r="D56" i="10"/>
  <c r="E54" i="10"/>
  <c r="D53" i="10"/>
  <c r="D51" i="10" s="1"/>
  <c r="E51" i="10"/>
  <c r="E25" i="10" s="1"/>
  <c r="D50" i="10"/>
  <c r="D49" i="10"/>
  <c r="D48" i="10"/>
  <c r="D47" i="10"/>
  <c r="D46" i="10"/>
  <c r="D45" i="10"/>
  <c r="D44" i="10"/>
  <c r="D43" i="10"/>
  <c r="D41" i="10" s="1"/>
  <c r="E41" i="10"/>
  <c r="D40" i="10"/>
  <c r="D39" i="10"/>
  <c r="D38" i="10"/>
  <c r="D36" i="10" s="1"/>
  <c r="E36" i="10"/>
  <c r="D35" i="10"/>
  <c r="D34" i="10"/>
  <c r="D33" i="10"/>
  <c r="D32" i="10"/>
  <c r="D31" i="10"/>
  <c r="D30" i="10"/>
  <c r="D29" i="10"/>
  <c r="E27" i="10"/>
  <c r="D24" i="10"/>
  <c r="D22" i="10" s="1"/>
  <c r="E22" i="10"/>
  <c r="D21" i="10"/>
  <c r="D19" i="10" s="1"/>
  <c r="E19" i="10"/>
  <c r="D18" i="10"/>
  <c r="D17" i="10"/>
  <c r="D16" i="10"/>
  <c r="D14" i="10" s="1"/>
  <c r="D12" i="10" s="1"/>
  <c r="E14" i="10"/>
  <c r="P13" i="9"/>
  <c r="Q13" i="9"/>
  <c r="P14" i="9"/>
  <c r="Q14" i="9"/>
  <c r="P15" i="9"/>
  <c r="Q15" i="9"/>
  <c r="P18" i="9"/>
  <c r="Q18" i="9"/>
  <c r="P19" i="9"/>
  <c r="Q19" i="9"/>
  <c r="P22" i="9"/>
  <c r="Q22" i="9"/>
  <c r="P23" i="9"/>
  <c r="Q23" i="9"/>
  <c r="P24" i="9"/>
  <c r="Q24" i="9"/>
  <c r="P27" i="9"/>
  <c r="Q27" i="9"/>
  <c r="P30" i="9"/>
  <c r="Q30" i="9"/>
  <c r="P33" i="9"/>
  <c r="Q33" i="9"/>
  <c r="P36" i="9"/>
  <c r="Q36" i="9"/>
  <c r="P41" i="9"/>
  <c r="Q41" i="9"/>
  <c r="P42" i="9"/>
  <c r="Q42" i="9"/>
  <c r="P47" i="9"/>
  <c r="Q47" i="9"/>
  <c r="P50" i="9"/>
  <c r="Q50" i="9"/>
  <c r="P53" i="9"/>
  <c r="Q53" i="9"/>
  <c r="P56" i="9"/>
  <c r="Q56" i="9"/>
  <c r="P59" i="9"/>
  <c r="Q59" i="9"/>
  <c r="P64" i="9"/>
  <c r="Q64" i="9"/>
  <c r="P65" i="9"/>
  <c r="Q65" i="9"/>
  <c r="P66" i="9"/>
  <c r="Q66" i="9"/>
  <c r="P69" i="9"/>
  <c r="Q69" i="9"/>
  <c r="P72" i="9"/>
  <c r="Q72" i="9"/>
  <c r="P73" i="9"/>
  <c r="Q73" i="9"/>
  <c r="P76" i="9"/>
  <c r="Q76" i="9"/>
  <c r="P79" i="9"/>
  <c r="Q79" i="9"/>
  <c r="P82" i="9"/>
  <c r="Q82" i="9"/>
  <c r="P85" i="9"/>
  <c r="Q85" i="9"/>
  <c r="P88" i="9"/>
  <c r="Q88" i="9"/>
  <c r="P93" i="9"/>
  <c r="Q93" i="9"/>
  <c r="P94" i="9"/>
  <c r="Q94" i="9"/>
  <c r="P97" i="9"/>
  <c r="Q97" i="9"/>
  <c r="P98" i="9"/>
  <c r="Q98" i="9"/>
  <c r="P99" i="9"/>
  <c r="Q99" i="9"/>
  <c r="P100" i="9"/>
  <c r="Q100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11" i="9"/>
  <c r="Q111" i="9"/>
  <c r="P112" i="9"/>
  <c r="Q112" i="9"/>
  <c r="P113" i="9"/>
  <c r="Q113" i="9"/>
  <c r="P116" i="9"/>
  <c r="Q116" i="9"/>
  <c r="P117" i="9"/>
  <c r="Q117" i="9"/>
  <c r="P118" i="9"/>
  <c r="Q118" i="9"/>
  <c r="P119" i="9"/>
  <c r="Q119" i="9"/>
  <c r="P120" i="9"/>
  <c r="Q120" i="9"/>
  <c r="P123" i="9"/>
  <c r="Q123" i="9"/>
  <c r="P126" i="9"/>
  <c r="Q126" i="9"/>
  <c r="P127" i="9"/>
  <c r="Q127" i="9"/>
  <c r="P128" i="9"/>
  <c r="Q128" i="9"/>
  <c r="P129" i="9"/>
  <c r="Q129" i="9"/>
  <c r="P132" i="9"/>
  <c r="Q132" i="9"/>
  <c r="P133" i="9"/>
  <c r="Q133" i="9"/>
  <c r="P134" i="9"/>
  <c r="Q134" i="9"/>
  <c r="P135" i="9"/>
  <c r="Q135" i="9"/>
  <c r="P136" i="9"/>
  <c r="Q136" i="9"/>
  <c r="P137" i="9"/>
  <c r="Q137" i="9"/>
  <c r="P138" i="9"/>
  <c r="Q138" i="9"/>
  <c r="P141" i="9"/>
  <c r="Q141" i="9"/>
  <c r="P146" i="9"/>
  <c r="Q146" i="9"/>
  <c r="P149" i="9"/>
  <c r="Q149" i="9"/>
  <c r="P152" i="9"/>
  <c r="Q152" i="9"/>
  <c r="P155" i="9"/>
  <c r="Q155" i="9"/>
  <c r="P158" i="9"/>
  <c r="Q158" i="9"/>
  <c r="P161" i="9"/>
  <c r="Q161" i="9"/>
  <c r="P166" i="9"/>
  <c r="Q166" i="9"/>
  <c r="P169" i="9"/>
  <c r="Q169" i="9"/>
  <c r="P172" i="9"/>
  <c r="Q172" i="9"/>
  <c r="P175" i="9"/>
  <c r="Q175" i="9"/>
  <c r="P178" i="9"/>
  <c r="Q178" i="9"/>
  <c r="P181" i="9"/>
  <c r="Q181" i="9"/>
  <c r="O185" i="9"/>
  <c r="P185" i="9"/>
  <c r="Q185" i="9"/>
  <c r="P186" i="9"/>
  <c r="Q186" i="9"/>
  <c r="P187" i="9"/>
  <c r="Q187" i="9"/>
  <c r="P188" i="9"/>
  <c r="Q188" i="9"/>
  <c r="P191" i="9"/>
  <c r="Q191" i="9"/>
  <c r="P192" i="9"/>
  <c r="Q192" i="9"/>
  <c r="P193" i="9"/>
  <c r="Q193" i="9"/>
  <c r="P194" i="9"/>
  <c r="Q194" i="9"/>
  <c r="P197" i="9"/>
  <c r="Q197" i="9"/>
  <c r="P198" i="9"/>
  <c r="Q198" i="9"/>
  <c r="P199" i="9"/>
  <c r="Q199" i="9"/>
  <c r="P200" i="9"/>
  <c r="Q200" i="9"/>
  <c r="P203" i="9"/>
  <c r="Q203" i="9"/>
  <c r="P206" i="9"/>
  <c r="Q206" i="9"/>
  <c r="P209" i="9"/>
  <c r="Q209" i="9"/>
  <c r="P210" i="9"/>
  <c r="Q210" i="9"/>
  <c r="P215" i="9"/>
  <c r="Q215" i="9"/>
  <c r="P218" i="9"/>
  <c r="Q218" i="9"/>
  <c r="P219" i="9"/>
  <c r="Q219" i="9"/>
  <c r="P220" i="9"/>
  <c r="Q220" i="9"/>
  <c r="P221" i="9"/>
  <c r="Q221" i="9"/>
  <c r="P222" i="9"/>
  <c r="Q222" i="9"/>
  <c r="P223" i="9"/>
  <c r="Q223" i="9"/>
  <c r="P224" i="9"/>
  <c r="Q224" i="9"/>
  <c r="P227" i="9"/>
  <c r="Q227" i="9"/>
  <c r="P228" i="9"/>
  <c r="Q228" i="9"/>
  <c r="P229" i="9"/>
  <c r="Q229" i="9"/>
  <c r="P232" i="9"/>
  <c r="Q232" i="9"/>
  <c r="P233" i="9"/>
  <c r="Q233" i="9"/>
  <c r="P234" i="9"/>
  <c r="Q234" i="9"/>
  <c r="P237" i="9"/>
  <c r="Q237" i="9"/>
  <c r="P240" i="9"/>
  <c r="Q240" i="9"/>
  <c r="P245" i="9"/>
  <c r="Q245" i="9"/>
  <c r="P246" i="9"/>
  <c r="Q246" i="9"/>
  <c r="P249" i="9"/>
  <c r="Q249" i="9"/>
  <c r="P250" i="9"/>
  <c r="Q250" i="9"/>
  <c r="P253" i="9"/>
  <c r="Q253" i="9"/>
  <c r="P254" i="9"/>
  <c r="Q254" i="9"/>
  <c r="P257" i="9"/>
  <c r="Q257" i="9"/>
  <c r="P258" i="9"/>
  <c r="Q258" i="9"/>
  <c r="P261" i="9"/>
  <c r="Q261" i="9"/>
  <c r="P262" i="9"/>
  <c r="Q262" i="9"/>
  <c r="P265" i="9"/>
  <c r="Q265" i="9"/>
  <c r="P268" i="9"/>
  <c r="Q268" i="9"/>
  <c r="P271" i="9"/>
  <c r="Q271" i="9"/>
  <c r="P276" i="9"/>
  <c r="Q276" i="9"/>
  <c r="P277" i="9"/>
  <c r="Q277" i="9"/>
  <c r="P280" i="9"/>
  <c r="Q280" i="9"/>
  <c r="P283" i="9"/>
  <c r="Q283" i="9"/>
  <c r="P286" i="9"/>
  <c r="Q286" i="9"/>
  <c r="P289" i="9"/>
  <c r="Q289" i="9"/>
  <c r="P292" i="9"/>
  <c r="Q292" i="9"/>
  <c r="P295" i="9"/>
  <c r="Q295" i="9"/>
  <c r="P298" i="9"/>
  <c r="Q298" i="9"/>
  <c r="O299" i="9"/>
  <c r="P299" i="9"/>
  <c r="Q299" i="9"/>
  <c r="P302" i="9"/>
  <c r="Q302" i="9"/>
  <c r="P303" i="9"/>
  <c r="Q303" i="9"/>
  <c r="O308" i="9"/>
  <c r="P308" i="9"/>
  <c r="Q308" i="9"/>
  <c r="U42" i="9"/>
  <c r="U41" i="9"/>
  <c r="U39" i="9" s="1"/>
  <c r="U37" i="9" s="1"/>
  <c r="W39" i="9"/>
  <c r="V39" i="9"/>
  <c r="V37" i="9" s="1"/>
  <c r="W37" i="9"/>
  <c r="U36" i="9"/>
  <c r="U34" i="9"/>
  <c r="W34" i="9"/>
  <c r="V34" i="9"/>
  <c r="U33" i="9"/>
  <c r="U31" i="9" s="1"/>
  <c r="W31" i="9"/>
  <c r="V31" i="9"/>
  <c r="U30" i="9"/>
  <c r="U28" i="9"/>
  <c r="W28" i="9"/>
  <c r="V28" i="9"/>
  <c r="U27" i="9"/>
  <c r="U25" i="9"/>
  <c r="W25" i="9"/>
  <c r="V25" i="9"/>
  <c r="U24" i="9"/>
  <c r="U23" i="9"/>
  <c r="U22" i="9"/>
  <c r="U20" i="9" s="1"/>
  <c r="W20" i="9"/>
  <c r="V20" i="9"/>
  <c r="U19" i="9"/>
  <c r="U18" i="9"/>
  <c r="W16" i="9"/>
  <c r="V16" i="9"/>
  <c r="U15" i="9"/>
  <c r="U14" i="9"/>
  <c r="U13" i="9"/>
  <c r="U11" i="9" s="1"/>
  <c r="W11" i="9"/>
  <c r="V11" i="9"/>
  <c r="R42" i="9"/>
  <c r="R41" i="9"/>
  <c r="R39" i="9" s="1"/>
  <c r="R37" i="9" s="1"/>
  <c r="T39" i="9"/>
  <c r="S39" i="9"/>
  <c r="S37" i="9" s="1"/>
  <c r="T37" i="9"/>
  <c r="R36" i="9"/>
  <c r="R34" i="9" s="1"/>
  <c r="T34" i="9"/>
  <c r="S34" i="9"/>
  <c r="R33" i="9"/>
  <c r="R31" i="9" s="1"/>
  <c r="T31" i="9"/>
  <c r="S31" i="9"/>
  <c r="R30" i="9"/>
  <c r="R28" i="9" s="1"/>
  <c r="T28" i="9"/>
  <c r="S28" i="9"/>
  <c r="R27" i="9"/>
  <c r="R25" i="9" s="1"/>
  <c r="T25" i="9"/>
  <c r="T9" i="9" s="1"/>
  <c r="S25" i="9"/>
  <c r="R24" i="9"/>
  <c r="R23" i="9"/>
  <c r="R22" i="9"/>
  <c r="T20" i="9"/>
  <c r="S20" i="9"/>
  <c r="R19" i="9"/>
  <c r="R18" i="9"/>
  <c r="R16" i="9" s="1"/>
  <c r="T16" i="9"/>
  <c r="S16" i="9"/>
  <c r="R15" i="9"/>
  <c r="R14" i="9"/>
  <c r="R13" i="9"/>
  <c r="T11" i="9"/>
  <c r="S11" i="9"/>
  <c r="L42" i="9"/>
  <c r="L41" i="9"/>
  <c r="L39" i="9" s="1"/>
  <c r="N39" i="9"/>
  <c r="M39" i="9"/>
  <c r="N37" i="9"/>
  <c r="M37" i="9"/>
  <c r="L36" i="9"/>
  <c r="N34" i="9"/>
  <c r="M34" i="9"/>
  <c r="L33" i="9"/>
  <c r="N31" i="9"/>
  <c r="M31" i="9"/>
  <c r="L30" i="9"/>
  <c r="N28" i="9"/>
  <c r="M28" i="9"/>
  <c r="L27" i="9"/>
  <c r="N25" i="9"/>
  <c r="M25" i="9"/>
  <c r="L24" i="9"/>
  <c r="L23" i="9"/>
  <c r="L22" i="9"/>
  <c r="N20" i="9"/>
  <c r="M20" i="9"/>
  <c r="L19" i="9"/>
  <c r="L18" i="9"/>
  <c r="N16" i="9"/>
  <c r="M16" i="9"/>
  <c r="L15" i="9"/>
  <c r="L14" i="9"/>
  <c r="L13" i="9"/>
  <c r="L11" i="9" s="1"/>
  <c r="N11" i="9"/>
  <c r="N9" i="9" s="1"/>
  <c r="M11" i="9"/>
  <c r="I42" i="9"/>
  <c r="I41" i="9"/>
  <c r="I39" i="9" s="1"/>
  <c r="I37" i="9" s="1"/>
  <c r="K39" i="9"/>
  <c r="K37" i="9" s="1"/>
  <c r="J39" i="9"/>
  <c r="J37" i="9" s="1"/>
  <c r="I36" i="9"/>
  <c r="I34" i="9" s="1"/>
  <c r="K34" i="9"/>
  <c r="J34" i="9"/>
  <c r="I33" i="9"/>
  <c r="I31" i="9" s="1"/>
  <c r="K31" i="9"/>
  <c r="J31" i="9"/>
  <c r="I30" i="9"/>
  <c r="I28" i="9" s="1"/>
  <c r="K28" i="9"/>
  <c r="J28" i="9"/>
  <c r="I27" i="9"/>
  <c r="I25" i="9" s="1"/>
  <c r="K25" i="9"/>
  <c r="J25" i="9"/>
  <c r="I24" i="9"/>
  <c r="I23" i="9"/>
  <c r="I22" i="9"/>
  <c r="K20" i="9"/>
  <c r="J20" i="9"/>
  <c r="I19" i="9"/>
  <c r="I18" i="9"/>
  <c r="I16" i="9" s="1"/>
  <c r="K16" i="9"/>
  <c r="J16" i="9"/>
  <c r="I15" i="9"/>
  <c r="I14" i="9"/>
  <c r="I13" i="9"/>
  <c r="I11" i="9" s="1"/>
  <c r="K11" i="9"/>
  <c r="J11" i="9"/>
  <c r="U59" i="9"/>
  <c r="U57" i="9" s="1"/>
  <c r="W57" i="9"/>
  <c r="V57" i="9"/>
  <c r="U56" i="9"/>
  <c r="U54" i="9" s="1"/>
  <c r="W54" i="9"/>
  <c r="V54" i="9"/>
  <c r="U53" i="9"/>
  <c r="U51" i="9" s="1"/>
  <c r="W51" i="9"/>
  <c r="V51" i="9"/>
  <c r="U50" i="9"/>
  <c r="U48" i="9" s="1"/>
  <c r="U43" i="9" s="1"/>
  <c r="W48" i="9"/>
  <c r="V48" i="9"/>
  <c r="V43" i="9" s="1"/>
  <c r="U47" i="9"/>
  <c r="U45" i="9" s="1"/>
  <c r="W45" i="9"/>
  <c r="W43" i="9" s="1"/>
  <c r="V45" i="9"/>
  <c r="R59" i="9"/>
  <c r="R57" i="9"/>
  <c r="T57" i="9"/>
  <c r="S57" i="9"/>
  <c r="R56" i="9"/>
  <c r="R54" i="9"/>
  <c r="T54" i="9"/>
  <c r="S54" i="9"/>
  <c r="S43" i="9" s="1"/>
  <c r="R53" i="9"/>
  <c r="R51" i="9"/>
  <c r="T51" i="9"/>
  <c r="S51" i="9"/>
  <c r="R50" i="9"/>
  <c r="R48" i="9"/>
  <c r="T48" i="9"/>
  <c r="S48" i="9"/>
  <c r="R47" i="9"/>
  <c r="R45" i="9"/>
  <c r="R43" i="9" s="1"/>
  <c r="T45" i="9"/>
  <c r="T43" i="9"/>
  <c r="S45" i="9"/>
  <c r="L59" i="9"/>
  <c r="L57" i="9"/>
  <c r="N57" i="9"/>
  <c r="M57" i="9"/>
  <c r="L56" i="9"/>
  <c r="L54" i="9"/>
  <c r="N54" i="9"/>
  <c r="M54" i="9"/>
  <c r="L53" i="9"/>
  <c r="L51" i="9"/>
  <c r="L43" i="9" s="1"/>
  <c r="O43" i="9" s="1"/>
  <c r="N51" i="9"/>
  <c r="M51" i="9"/>
  <c r="L50" i="9"/>
  <c r="L48" i="9"/>
  <c r="N48" i="9"/>
  <c r="M48" i="9"/>
  <c r="L47" i="9"/>
  <c r="L45" i="9"/>
  <c r="N45" i="9"/>
  <c r="M45" i="9"/>
  <c r="N43" i="9"/>
  <c r="I59" i="9"/>
  <c r="I57" i="9" s="1"/>
  <c r="K57" i="9"/>
  <c r="J57" i="9"/>
  <c r="I56" i="9"/>
  <c r="I54" i="9" s="1"/>
  <c r="K54" i="9"/>
  <c r="J54" i="9"/>
  <c r="I53" i="9"/>
  <c r="I51" i="9" s="1"/>
  <c r="K51" i="9"/>
  <c r="J51" i="9"/>
  <c r="I50" i="9"/>
  <c r="I48" i="9" s="1"/>
  <c r="K48" i="9"/>
  <c r="J48" i="9"/>
  <c r="I47" i="9"/>
  <c r="I45" i="9" s="1"/>
  <c r="I43" i="9" s="1"/>
  <c r="K45" i="9"/>
  <c r="J45" i="9"/>
  <c r="J43" i="9" s="1"/>
  <c r="U88" i="9"/>
  <c r="U86" i="9" s="1"/>
  <c r="W86" i="9"/>
  <c r="V86" i="9"/>
  <c r="U85" i="9"/>
  <c r="U83" i="9" s="1"/>
  <c r="W83" i="9"/>
  <c r="V83" i="9"/>
  <c r="U82" i="9"/>
  <c r="U80" i="9" s="1"/>
  <c r="W80" i="9"/>
  <c r="V80" i="9"/>
  <c r="U79" i="9"/>
  <c r="U77" i="9" s="1"/>
  <c r="W77" i="9"/>
  <c r="V77" i="9"/>
  <c r="U76" i="9"/>
  <c r="U74" i="9" s="1"/>
  <c r="W74" i="9"/>
  <c r="V74" i="9"/>
  <c r="U73" i="9"/>
  <c r="U72" i="9"/>
  <c r="W70" i="9"/>
  <c r="V70" i="9"/>
  <c r="U69" i="9"/>
  <c r="U67" i="9" s="1"/>
  <c r="W67" i="9"/>
  <c r="V67" i="9"/>
  <c r="U66" i="9"/>
  <c r="U65" i="9"/>
  <c r="U64" i="9"/>
  <c r="W62" i="9"/>
  <c r="V62" i="9"/>
  <c r="R88" i="9"/>
  <c r="R86" i="9" s="1"/>
  <c r="T86" i="9"/>
  <c r="S86" i="9"/>
  <c r="R85" i="9"/>
  <c r="R83" i="9" s="1"/>
  <c r="T83" i="9"/>
  <c r="S83" i="9"/>
  <c r="R82" i="9"/>
  <c r="R80" i="9" s="1"/>
  <c r="T80" i="9"/>
  <c r="S80" i="9"/>
  <c r="R79" i="9"/>
  <c r="R77" i="9" s="1"/>
  <c r="T77" i="9"/>
  <c r="S77" i="9"/>
  <c r="R76" i="9"/>
  <c r="R74" i="9" s="1"/>
  <c r="T74" i="9"/>
  <c r="S74" i="9"/>
  <c r="R73" i="9"/>
  <c r="R72" i="9"/>
  <c r="T70" i="9"/>
  <c r="S70" i="9"/>
  <c r="R69" i="9"/>
  <c r="R67" i="9" s="1"/>
  <c r="T67" i="9"/>
  <c r="S67" i="9"/>
  <c r="R66" i="9"/>
  <c r="R65" i="9"/>
  <c r="R64" i="9"/>
  <c r="R62" i="9" s="1"/>
  <c r="T62" i="9"/>
  <c r="S62" i="9"/>
  <c r="L88" i="9"/>
  <c r="L86" i="9" s="1"/>
  <c r="N86" i="9"/>
  <c r="M86" i="9"/>
  <c r="L85" i="9"/>
  <c r="L83" i="9" s="1"/>
  <c r="N83" i="9"/>
  <c r="M83" i="9"/>
  <c r="L82" i="9"/>
  <c r="L80" i="9" s="1"/>
  <c r="N80" i="9"/>
  <c r="M80" i="9"/>
  <c r="L79" i="9"/>
  <c r="L77" i="9" s="1"/>
  <c r="N77" i="9"/>
  <c r="M77" i="9"/>
  <c r="L76" i="9"/>
  <c r="L74" i="9" s="1"/>
  <c r="N74" i="9"/>
  <c r="M74" i="9"/>
  <c r="L73" i="9"/>
  <c r="L72" i="9"/>
  <c r="N70" i="9"/>
  <c r="M70" i="9"/>
  <c r="L69" i="9"/>
  <c r="L67" i="9" s="1"/>
  <c r="N67" i="9"/>
  <c r="M67" i="9"/>
  <c r="L66" i="9"/>
  <c r="L65" i="9"/>
  <c r="L64" i="9"/>
  <c r="N62" i="9"/>
  <c r="M62" i="9"/>
  <c r="I88" i="9"/>
  <c r="I86" i="9" s="1"/>
  <c r="K86" i="9"/>
  <c r="J86" i="9"/>
  <c r="I85" i="9"/>
  <c r="I83" i="9" s="1"/>
  <c r="K83" i="9"/>
  <c r="J83" i="9"/>
  <c r="I82" i="9"/>
  <c r="I80" i="9" s="1"/>
  <c r="K80" i="9"/>
  <c r="J80" i="9"/>
  <c r="I79" i="9"/>
  <c r="I77" i="9" s="1"/>
  <c r="K77" i="9"/>
  <c r="J77" i="9"/>
  <c r="I76" i="9"/>
  <c r="I74" i="9" s="1"/>
  <c r="K74" i="9"/>
  <c r="J74" i="9"/>
  <c r="I73" i="9"/>
  <c r="I72" i="9"/>
  <c r="I70" i="9" s="1"/>
  <c r="K70" i="9"/>
  <c r="J70" i="9"/>
  <c r="I69" i="9"/>
  <c r="I67" i="9" s="1"/>
  <c r="K67" i="9"/>
  <c r="J67" i="9"/>
  <c r="I66" i="9"/>
  <c r="I65" i="9"/>
  <c r="I64" i="9"/>
  <c r="K62" i="9"/>
  <c r="J62" i="9"/>
  <c r="U141" i="9"/>
  <c r="U139" i="9" s="1"/>
  <c r="W139" i="9"/>
  <c r="V139" i="9"/>
  <c r="U138" i="9"/>
  <c r="U137" i="9"/>
  <c r="U136" i="9"/>
  <c r="U135" i="9"/>
  <c r="U134" i="9"/>
  <c r="U133" i="9"/>
  <c r="U132" i="9"/>
  <c r="W130" i="9"/>
  <c r="V130" i="9"/>
  <c r="U129" i="9"/>
  <c r="U128" i="9"/>
  <c r="U127" i="9"/>
  <c r="U126" i="9"/>
  <c r="U124" i="9" s="1"/>
  <c r="W124" i="9"/>
  <c r="V124" i="9"/>
  <c r="U123" i="9"/>
  <c r="U121" i="9" s="1"/>
  <c r="W121" i="9"/>
  <c r="V121" i="9"/>
  <c r="U120" i="9"/>
  <c r="U119" i="9"/>
  <c r="U118" i="9"/>
  <c r="U117" i="9"/>
  <c r="U116" i="9"/>
  <c r="W114" i="9"/>
  <c r="V114" i="9"/>
  <c r="U113" i="9"/>
  <c r="U112" i="9"/>
  <c r="U111" i="9"/>
  <c r="W109" i="9"/>
  <c r="V109" i="9"/>
  <c r="U108" i="9"/>
  <c r="U107" i="9"/>
  <c r="U106" i="9"/>
  <c r="U105" i="9"/>
  <c r="U104" i="9"/>
  <c r="U103" i="9"/>
  <c r="W101" i="9"/>
  <c r="V101" i="9"/>
  <c r="U100" i="9"/>
  <c r="U99" i="9"/>
  <c r="U98" i="9"/>
  <c r="U97" i="9"/>
  <c r="W95" i="9"/>
  <c r="V95" i="9"/>
  <c r="U94" i="9"/>
  <c r="U93" i="9"/>
  <c r="W91" i="9"/>
  <c r="W89" i="9" s="1"/>
  <c r="V91" i="9"/>
  <c r="R141" i="9"/>
  <c r="R139" i="9" s="1"/>
  <c r="T139" i="9"/>
  <c r="S139" i="9"/>
  <c r="R138" i="9"/>
  <c r="R137" i="9"/>
  <c r="R136" i="9"/>
  <c r="R135" i="9"/>
  <c r="R134" i="9"/>
  <c r="R133" i="9"/>
  <c r="R132" i="9"/>
  <c r="R130" i="9" s="1"/>
  <c r="T130" i="9"/>
  <c r="S130" i="9"/>
  <c r="R129" i="9"/>
  <c r="R128" i="9"/>
  <c r="R127" i="9"/>
  <c r="R126" i="9"/>
  <c r="T124" i="9"/>
  <c r="S124" i="9"/>
  <c r="R123" i="9"/>
  <c r="R121" i="9" s="1"/>
  <c r="T121" i="9"/>
  <c r="S121" i="9"/>
  <c r="R120" i="9"/>
  <c r="R119" i="9"/>
  <c r="R118" i="9"/>
  <c r="R117" i="9"/>
  <c r="R116" i="9"/>
  <c r="T114" i="9"/>
  <c r="S114" i="9"/>
  <c r="R113" i="9"/>
  <c r="R112" i="9"/>
  <c r="R111" i="9"/>
  <c r="T109" i="9"/>
  <c r="S109" i="9"/>
  <c r="R108" i="9"/>
  <c r="R107" i="9"/>
  <c r="R106" i="9"/>
  <c r="R105" i="9"/>
  <c r="R101" i="9" s="1"/>
  <c r="R104" i="9"/>
  <c r="R103" i="9"/>
  <c r="T101" i="9"/>
  <c r="S101" i="9"/>
  <c r="R100" i="9"/>
  <c r="R99" i="9"/>
  <c r="R98" i="9"/>
  <c r="R97" i="9"/>
  <c r="T95" i="9"/>
  <c r="S95" i="9"/>
  <c r="R94" i="9"/>
  <c r="R93" i="9"/>
  <c r="T91" i="9"/>
  <c r="S91" i="9"/>
  <c r="L141" i="9"/>
  <c r="L139" i="9" s="1"/>
  <c r="N139" i="9"/>
  <c r="M139" i="9"/>
  <c r="L138" i="9"/>
  <c r="L137" i="9"/>
  <c r="L136" i="9"/>
  <c r="L135" i="9"/>
  <c r="L134" i="9"/>
  <c r="L133" i="9"/>
  <c r="L132" i="9"/>
  <c r="N130" i="9"/>
  <c r="M130" i="9"/>
  <c r="L129" i="9"/>
  <c r="L128" i="9"/>
  <c r="L127" i="9"/>
  <c r="L126" i="9"/>
  <c r="N124" i="9"/>
  <c r="M124" i="9"/>
  <c r="L123" i="9"/>
  <c r="L121" i="9" s="1"/>
  <c r="N121" i="9"/>
  <c r="M121" i="9"/>
  <c r="L120" i="9"/>
  <c r="L119" i="9"/>
  <c r="L118" i="9"/>
  <c r="L117" i="9"/>
  <c r="L116" i="9"/>
  <c r="N114" i="9"/>
  <c r="M114" i="9"/>
  <c r="L113" i="9"/>
  <c r="L112" i="9"/>
  <c r="L111" i="9"/>
  <c r="N109" i="9"/>
  <c r="M109" i="9"/>
  <c r="L108" i="9"/>
  <c r="L107" i="9"/>
  <c r="L106" i="9"/>
  <c r="L105" i="9"/>
  <c r="L104" i="9"/>
  <c r="L103" i="9"/>
  <c r="N101" i="9"/>
  <c r="M101" i="9"/>
  <c r="L100" i="9"/>
  <c r="L99" i="9"/>
  <c r="L98" i="9"/>
  <c r="L97" i="9"/>
  <c r="N95" i="9"/>
  <c r="M95" i="9"/>
  <c r="L94" i="9"/>
  <c r="L93" i="9"/>
  <c r="N91" i="9"/>
  <c r="M91" i="9"/>
  <c r="I141" i="9"/>
  <c r="I139" i="9" s="1"/>
  <c r="K139" i="9"/>
  <c r="J139" i="9"/>
  <c r="I138" i="9"/>
  <c r="I137" i="9"/>
  <c r="I136" i="9"/>
  <c r="I135" i="9"/>
  <c r="I134" i="9"/>
  <c r="I133" i="9"/>
  <c r="I132" i="9"/>
  <c r="I130" i="9" s="1"/>
  <c r="K130" i="9"/>
  <c r="J130" i="9"/>
  <c r="I129" i="9"/>
  <c r="I128" i="9"/>
  <c r="I127" i="9"/>
  <c r="I126" i="9"/>
  <c r="K124" i="9"/>
  <c r="J124" i="9"/>
  <c r="I123" i="9"/>
  <c r="I121" i="9" s="1"/>
  <c r="K121" i="9"/>
  <c r="J121" i="9"/>
  <c r="I120" i="9"/>
  <c r="I119" i="9"/>
  <c r="I118" i="9"/>
  <c r="I117" i="9"/>
  <c r="I116" i="9"/>
  <c r="K114" i="9"/>
  <c r="J114" i="9"/>
  <c r="I113" i="9"/>
  <c r="I112" i="9"/>
  <c r="I111" i="9"/>
  <c r="K109" i="9"/>
  <c r="J109" i="9"/>
  <c r="I108" i="9"/>
  <c r="I107" i="9"/>
  <c r="I106" i="9"/>
  <c r="I105" i="9"/>
  <c r="I104" i="9"/>
  <c r="I103" i="9"/>
  <c r="I101" i="9" s="1"/>
  <c r="K101" i="9"/>
  <c r="J101" i="9"/>
  <c r="I100" i="9"/>
  <c r="I99" i="9"/>
  <c r="I98" i="9"/>
  <c r="I97" i="9"/>
  <c r="K95" i="9"/>
  <c r="J95" i="9"/>
  <c r="I94" i="9"/>
  <c r="I93" i="9"/>
  <c r="K91" i="9"/>
  <c r="J91" i="9"/>
  <c r="U161" i="9"/>
  <c r="U159" i="9" s="1"/>
  <c r="W159" i="9"/>
  <c r="V159" i="9"/>
  <c r="U158" i="9"/>
  <c r="U156" i="9" s="1"/>
  <c r="W156" i="9"/>
  <c r="V156" i="9"/>
  <c r="U155" i="9"/>
  <c r="U153" i="9" s="1"/>
  <c r="W153" i="9"/>
  <c r="V153" i="9"/>
  <c r="U152" i="9"/>
  <c r="U150" i="9" s="1"/>
  <c r="W150" i="9"/>
  <c r="V150" i="9"/>
  <c r="U149" i="9"/>
  <c r="U147" i="9" s="1"/>
  <c r="W147" i="9"/>
  <c r="V147" i="9"/>
  <c r="U146" i="9"/>
  <c r="U144" i="9" s="1"/>
  <c r="W144" i="9"/>
  <c r="W142" i="9" s="1"/>
  <c r="V144" i="9"/>
  <c r="R161" i="9"/>
  <c r="R159" i="9" s="1"/>
  <c r="T159" i="9"/>
  <c r="S159" i="9"/>
  <c r="R158" i="9"/>
  <c r="R156" i="9" s="1"/>
  <c r="T156" i="9"/>
  <c r="S156" i="9"/>
  <c r="R155" i="9"/>
  <c r="R153" i="9" s="1"/>
  <c r="T153" i="9"/>
  <c r="S153" i="9"/>
  <c r="R152" i="9"/>
  <c r="R150" i="9" s="1"/>
  <c r="T150" i="9"/>
  <c r="S150" i="9"/>
  <c r="R149" i="9"/>
  <c r="R147" i="9" s="1"/>
  <c r="T147" i="9"/>
  <c r="S147" i="9"/>
  <c r="R146" i="9"/>
  <c r="R144" i="9" s="1"/>
  <c r="T144" i="9"/>
  <c r="S144" i="9"/>
  <c r="L161" i="9"/>
  <c r="L159" i="9" s="1"/>
  <c r="N159" i="9"/>
  <c r="M159" i="9"/>
  <c r="L158" i="9"/>
  <c r="L156" i="9" s="1"/>
  <c r="N156" i="9"/>
  <c r="M156" i="9"/>
  <c r="L155" i="9"/>
  <c r="L153" i="9" s="1"/>
  <c r="N153" i="9"/>
  <c r="M153" i="9"/>
  <c r="L152" i="9"/>
  <c r="L150" i="9" s="1"/>
  <c r="N150" i="9"/>
  <c r="M150" i="9"/>
  <c r="L149" i="9"/>
  <c r="L147" i="9" s="1"/>
  <c r="N147" i="9"/>
  <c r="M147" i="9"/>
  <c r="L146" i="9"/>
  <c r="L144" i="9" s="1"/>
  <c r="N144" i="9"/>
  <c r="N142" i="9" s="1"/>
  <c r="I161" i="9"/>
  <c r="I159" i="9" s="1"/>
  <c r="K159" i="9"/>
  <c r="J159" i="9"/>
  <c r="I158" i="9"/>
  <c r="I156" i="9" s="1"/>
  <c r="K156" i="9"/>
  <c r="J156" i="9"/>
  <c r="I155" i="9"/>
  <c r="I153" i="9" s="1"/>
  <c r="K153" i="9"/>
  <c r="J153" i="9"/>
  <c r="I152" i="9"/>
  <c r="I150" i="9" s="1"/>
  <c r="K150" i="9"/>
  <c r="J150" i="9"/>
  <c r="I149" i="9"/>
  <c r="I147" i="9" s="1"/>
  <c r="K147" i="9"/>
  <c r="J147" i="9"/>
  <c r="I146" i="9"/>
  <c r="I144" i="9" s="1"/>
  <c r="K144" i="9"/>
  <c r="J144" i="9"/>
  <c r="U181" i="9"/>
  <c r="U179" i="9" s="1"/>
  <c r="W179" i="9"/>
  <c r="V179" i="9"/>
  <c r="U178" i="9"/>
  <c r="U176" i="9" s="1"/>
  <c r="W176" i="9"/>
  <c r="V176" i="9"/>
  <c r="U175" i="9"/>
  <c r="U173" i="9" s="1"/>
  <c r="W173" i="9"/>
  <c r="V173" i="9"/>
  <c r="U172" i="9"/>
  <c r="U170" i="9" s="1"/>
  <c r="W170" i="9"/>
  <c r="V170" i="9"/>
  <c r="U169" i="9"/>
  <c r="U167" i="9" s="1"/>
  <c r="W167" i="9"/>
  <c r="V167" i="9"/>
  <c r="U166" i="9"/>
  <c r="U164" i="9" s="1"/>
  <c r="W164" i="9"/>
  <c r="V164" i="9"/>
  <c r="R181" i="9"/>
  <c r="R179" i="9" s="1"/>
  <c r="T179" i="9"/>
  <c r="S179" i="9"/>
  <c r="R178" i="9"/>
  <c r="R176" i="9" s="1"/>
  <c r="T176" i="9"/>
  <c r="S176" i="9"/>
  <c r="R175" i="9"/>
  <c r="R173" i="9" s="1"/>
  <c r="T173" i="9"/>
  <c r="S173" i="9"/>
  <c r="R172" i="9"/>
  <c r="R170" i="9" s="1"/>
  <c r="T170" i="9"/>
  <c r="T162" i="9" s="1"/>
  <c r="S170" i="9"/>
  <c r="R169" i="9"/>
  <c r="R167" i="9" s="1"/>
  <c r="T167" i="9"/>
  <c r="S167" i="9"/>
  <c r="R166" i="9"/>
  <c r="R164" i="9" s="1"/>
  <c r="T164" i="9"/>
  <c r="S164" i="9"/>
  <c r="L181" i="9"/>
  <c r="L179" i="9" s="1"/>
  <c r="N179" i="9"/>
  <c r="M179" i="9"/>
  <c r="L178" i="9"/>
  <c r="L176" i="9" s="1"/>
  <c r="N176" i="9"/>
  <c r="M176" i="9"/>
  <c r="L175" i="9"/>
  <c r="L173" i="9" s="1"/>
  <c r="N173" i="9"/>
  <c r="M173" i="9"/>
  <c r="L172" i="9"/>
  <c r="L170" i="9" s="1"/>
  <c r="N170" i="9"/>
  <c r="M170" i="9"/>
  <c r="L169" i="9"/>
  <c r="N167" i="9"/>
  <c r="M167" i="9"/>
  <c r="L166" i="9"/>
  <c r="N164" i="9"/>
  <c r="M164" i="9"/>
  <c r="M162" i="9" s="1"/>
  <c r="I181" i="9"/>
  <c r="I179" i="9" s="1"/>
  <c r="K179" i="9"/>
  <c r="J179" i="9"/>
  <c r="I178" i="9"/>
  <c r="I176" i="9" s="1"/>
  <c r="K176" i="9"/>
  <c r="J176" i="9"/>
  <c r="J162" i="9" s="1"/>
  <c r="I175" i="9"/>
  <c r="K173" i="9"/>
  <c r="I173" i="9" s="1"/>
  <c r="I172" i="9"/>
  <c r="I170" i="9" s="1"/>
  <c r="K170" i="9"/>
  <c r="J170" i="9"/>
  <c r="I169" i="9"/>
  <c r="I167" i="9" s="1"/>
  <c r="K167" i="9"/>
  <c r="J167" i="9"/>
  <c r="I166" i="9"/>
  <c r="I164" i="9" s="1"/>
  <c r="K164" i="9"/>
  <c r="K162" i="9" s="1"/>
  <c r="J164" i="9"/>
  <c r="U210" i="9"/>
  <c r="U209" i="9"/>
  <c r="W207" i="9"/>
  <c r="V207" i="9"/>
  <c r="U206" i="9"/>
  <c r="U204" i="9" s="1"/>
  <c r="W204" i="9"/>
  <c r="V204" i="9"/>
  <c r="U203" i="9"/>
  <c r="U201" i="9" s="1"/>
  <c r="W201" i="9"/>
  <c r="V201" i="9"/>
  <c r="U200" i="9"/>
  <c r="U199" i="9"/>
  <c r="U198" i="9"/>
  <c r="U197" i="9"/>
  <c r="W195" i="9"/>
  <c r="V195" i="9"/>
  <c r="U194" i="9"/>
  <c r="U193" i="9"/>
  <c r="U192" i="9"/>
  <c r="U191" i="9"/>
  <c r="W189" i="9"/>
  <c r="V189" i="9"/>
  <c r="U188" i="9"/>
  <c r="U187" i="9"/>
  <c r="U186" i="9"/>
  <c r="W184" i="9"/>
  <c r="V184" i="9"/>
  <c r="R210" i="9"/>
  <c r="R209" i="9"/>
  <c r="R207" i="9" s="1"/>
  <c r="T207" i="9"/>
  <c r="S207" i="9"/>
  <c r="R206" i="9"/>
  <c r="R204" i="9" s="1"/>
  <c r="T204" i="9"/>
  <c r="S204" i="9"/>
  <c r="R203" i="9"/>
  <c r="R201" i="9" s="1"/>
  <c r="T201" i="9"/>
  <c r="S201" i="9"/>
  <c r="R200" i="9"/>
  <c r="R199" i="9"/>
  <c r="R198" i="9"/>
  <c r="R197" i="9"/>
  <c r="T195" i="9"/>
  <c r="S195" i="9"/>
  <c r="R194" i="9"/>
  <c r="R193" i="9"/>
  <c r="R192" i="9"/>
  <c r="R191" i="9"/>
  <c r="T189" i="9"/>
  <c r="S189" i="9"/>
  <c r="R188" i="9"/>
  <c r="R187" i="9"/>
  <c r="R186" i="9"/>
  <c r="T184" i="9"/>
  <c r="T182" i="9" s="1"/>
  <c r="S184" i="9"/>
  <c r="L210" i="9"/>
  <c r="L209" i="9"/>
  <c r="L207" i="9" s="1"/>
  <c r="N207" i="9"/>
  <c r="M207" i="9"/>
  <c r="L206" i="9"/>
  <c r="L204" i="9" s="1"/>
  <c r="N204" i="9"/>
  <c r="M204" i="9"/>
  <c r="L203" i="9"/>
  <c r="L201" i="9" s="1"/>
  <c r="N201" i="9"/>
  <c r="M201" i="9"/>
  <c r="L200" i="9"/>
  <c r="L199" i="9"/>
  <c r="L198" i="9"/>
  <c r="L197" i="9"/>
  <c r="N195" i="9"/>
  <c r="M195" i="9"/>
  <c r="L194" i="9"/>
  <c r="L193" i="9"/>
  <c r="L192" i="9"/>
  <c r="L191" i="9"/>
  <c r="N189" i="9"/>
  <c r="M189" i="9"/>
  <c r="L188" i="9"/>
  <c r="L187" i="9"/>
  <c r="L186" i="9"/>
  <c r="N184" i="9"/>
  <c r="M184" i="9"/>
  <c r="I210" i="9"/>
  <c r="I209" i="9"/>
  <c r="I207" i="9" s="1"/>
  <c r="K207" i="9"/>
  <c r="J207" i="9"/>
  <c r="I206" i="9"/>
  <c r="I204" i="9"/>
  <c r="K204" i="9"/>
  <c r="J204" i="9"/>
  <c r="I203" i="9"/>
  <c r="I201" i="9"/>
  <c r="K201" i="9"/>
  <c r="J201" i="9"/>
  <c r="I200" i="9"/>
  <c r="I199" i="9"/>
  <c r="I198" i="9"/>
  <c r="I197" i="9"/>
  <c r="K195" i="9"/>
  <c r="J195" i="9"/>
  <c r="I194" i="9"/>
  <c r="I193" i="9"/>
  <c r="I192" i="9"/>
  <c r="I191" i="9"/>
  <c r="K189" i="9"/>
  <c r="J189" i="9"/>
  <c r="I188" i="9"/>
  <c r="I187" i="9"/>
  <c r="I186" i="9"/>
  <c r="K184" i="9"/>
  <c r="J184" i="9"/>
  <c r="U240" i="9"/>
  <c r="U238" i="9" s="1"/>
  <c r="W238" i="9"/>
  <c r="V238" i="9"/>
  <c r="U237" i="9"/>
  <c r="U235" i="9" s="1"/>
  <c r="W235" i="9"/>
  <c r="V235" i="9"/>
  <c r="U234" i="9"/>
  <c r="U233" i="9"/>
  <c r="U232" i="9"/>
  <c r="W230" i="9"/>
  <c r="V230" i="9"/>
  <c r="U229" i="9"/>
  <c r="U228" i="9"/>
  <c r="U227" i="9"/>
  <c r="W225" i="9"/>
  <c r="V225" i="9"/>
  <c r="U224" i="9"/>
  <c r="U223" i="9"/>
  <c r="U222" i="9"/>
  <c r="U221" i="9"/>
  <c r="U220" i="9"/>
  <c r="U219" i="9"/>
  <c r="U218" i="9"/>
  <c r="W216" i="9"/>
  <c r="V216" i="9"/>
  <c r="U215" i="9"/>
  <c r="U213" i="9" s="1"/>
  <c r="W213" i="9"/>
  <c r="V213" i="9"/>
  <c r="R240" i="9"/>
  <c r="R238" i="9" s="1"/>
  <c r="T238" i="9"/>
  <c r="S238" i="9"/>
  <c r="R237" i="9"/>
  <c r="R235" i="9" s="1"/>
  <c r="T235" i="9"/>
  <c r="S235" i="9"/>
  <c r="R234" i="9"/>
  <c r="R233" i="9"/>
  <c r="R232" i="9"/>
  <c r="R230" i="9" s="1"/>
  <c r="T230" i="9"/>
  <c r="S230" i="9"/>
  <c r="R229" i="9"/>
  <c r="R228" i="9"/>
  <c r="R227" i="9"/>
  <c r="T225" i="9"/>
  <c r="S225" i="9"/>
  <c r="R224" i="9"/>
  <c r="R223" i="9"/>
  <c r="R222" i="9"/>
  <c r="R221" i="9"/>
  <c r="R220" i="9"/>
  <c r="R219" i="9"/>
  <c r="R218" i="9"/>
  <c r="T216" i="9"/>
  <c r="S216" i="9"/>
  <c r="R215" i="9"/>
  <c r="R213" i="9" s="1"/>
  <c r="T213" i="9"/>
  <c r="S213" i="9"/>
  <c r="L240" i="9"/>
  <c r="L238" i="9" s="1"/>
  <c r="N238" i="9"/>
  <c r="M238" i="9"/>
  <c r="L237" i="9"/>
  <c r="L235" i="9" s="1"/>
  <c r="N235" i="9"/>
  <c r="M235" i="9"/>
  <c r="L234" i="9"/>
  <c r="L233" i="9"/>
  <c r="L232" i="9"/>
  <c r="L230" i="9" s="1"/>
  <c r="N230" i="9"/>
  <c r="M230" i="9"/>
  <c r="L229" i="9"/>
  <c r="L228" i="9"/>
  <c r="L227" i="9"/>
  <c r="N225" i="9"/>
  <c r="M225" i="9"/>
  <c r="L224" i="9"/>
  <c r="L223" i="9"/>
  <c r="L222" i="9"/>
  <c r="L221" i="9"/>
  <c r="L220" i="9"/>
  <c r="L219" i="9"/>
  <c r="L218" i="9"/>
  <c r="N216" i="9"/>
  <c r="L215" i="9"/>
  <c r="L213" i="9" s="1"/>
  <c r="N213" i="9"/>
  <c r="M213" i="9"/>
  <c r="I240" i="9"/>
  <c r="I238" i="9" s="1"/>
  <c r="K238" i="9"/>
  <c r="J238" i="9"/>
  <c r="I237" i="9"/>
  <c r="I235" i="9" s="1"/>
  <c r="K235" i="9"/>
  <c r="J235" i="9"/>
  <c r="I234" i="9"/>
  <c r="I233" i="9"/>
  <c r="I232" i="9"/>
  <c r="K230" i="9"/>
  <c r="J230" i="9"/>
  <c r="I229" i="9"/>
  <c r="I228" i="9"/>
  <c r="I227" i="9"/>
  <c r="K225" i="9"/>
  <c r="J225" i="9"/>
  <c r="I224" i="9"/>
  <c r="I223" i="9"/>
  <c r="I222" i="9"/>
  <c r="I221" i="9"/>
  <c r="I220" i="9"/>
  <c r="I219" i="9"/>
  <c r="I218" i="9"/>
  <c r="K216" i="9"/>
  <c r="J216" i="9"/>
  <c r="I215" i="9"/>
  <c r="I213" i="9" s="1"/>
  <c r="K213" i="9"/>
  <c r="J213" i="9"/>
  <c r="U271" i="9"/>
  <c r="U269" i="9" s="1"/>
  <c r="W269" i="9"/>
  <c r="V269" i="9"/>
  <c r="U268" i="9"/>
  <c r="U266" i="9" s="1"/>
  <c r="W266" i="9"/>
  <c r="V266" i="9"/>
  <c r="U265" i="9"/>
  <c r="U263" i="9" s="1"/>
  <c r="W263" i="9"/>
  <c r="V263" i="9"/>
  <c r="U262" i="9"/>
  <c r="U261" i="9"/>
  <c r="W259" i="9"/>
  <c r="V259" i="9"/>
  <c r="U258" i="9"/>
  <c r="U257" i="9"/>
  <c r="W255" i="9"/>
  <c r="V255" i="9"/>
  <c r="U254" i="9"/>
  <c r="U253" i="9"/>
  <c r="W251" i="9"/>
  <c r="V251" i="9"/>
  <c r="U250" i="9"/>
  <c r="U249" i="9"/>
  <c r="U247" i="9" s="1"/>
  <c r="W247" i="9"/>
  <c r="V247" i="9"/>
  <c r="U246" i="9"/>
  <c r="U245" i="9"/>
  <c r="W243" i="9"/>
  <c r="V243" i="9"/>
  <c r="R271" i="9"/>
  <c r="R269" i="9" s="1"/>
  <c r="T269" i="9"/>
  <c r="S269" i="9"/>
  <c r="R268" i="9"/>
  <c r="R266" i="9" s="1"/>
  <c r="T266" i="9"/>
  <c r="S266" i="9"/>
  <c r="R265" i="9"/>
  <c r="R263" i="9" s="1"/>
  <c r="T263" i="9"/>
  <c r="S263" i="9"/>
  <c r="R262" i="9"/>
  <c r="R261" i="9"/>
  <c r="T259" i="9"/>
  <c r="S259" i="9"/>
  <c r="R258" i="9"/>
  <c r="R257" i="9"/>
  <c r="T255" i="9"/>
  <c r="S255" i="9"/>
  <c r="R254" i="9"/>
  <c r="R253" i="9"/>
  <c r="T251" i="9"/>
  <c r="S251" i="9"/>
  <c r="R250" i="9"/>
  <c r="R249" i="9"/>
  <c r="T247" i="9"/>
  <c r="S247" i="9"/>
  <c r="R246" i="9"/>
  <c r="R245" i="9"/>
  <c r="T243" i="9"/>
  <c r="S243" i="9"/>
  <c r="L271" i="9"/>
  <c r="N269" i="9"/>
  <c r="M269" i="9"/>
  <c r="L268" i="9"/>
  <c r="N266" i="9"/>
  <c r="M266" i="9"/>
  <c r="L265" i="9"/>
  <c r="N263" i="9"/>
  <c r="M263" i="9"/>
  <c r="L262" i="9"/>
  <c r="L261" i="9"/>
  <c r="L259" i="9" s="1"/>
  <c r="N259" i="9"/>
  <c r="M259" i="9"/>
  <c r="L258" i="9"/>
  <c r="L257" i="9"/>
  <c r="N255" i="9"/>
  <c r="M255" i="9"/>
  <c r="L254" i="9"/>
  <c r="L253" i="9"/>
  <c r="L251" i="9" s="1"/>
  <c r="N251" i="9"/>
  <c r="M251" i="9"/>
  <c r="L250" i="9"/>
  <c r="L249" i="9"/>
  <c r="N247" i="9"/>
  <c r="M247" i="9"/>
  <c r="L246" i="9"/>
  <c r="L245" i="9"/>
  <c r="N243" i="9"/>
  <c r="M243" i="9"/>
  <c r="I271" i="9"/>
  <c r="I269" i="9" s="1"/>
  <c r="K269" i="9"/>
  <c r="J269" i="9"/>
  <c r="I268" i="9"/>
  <c r="I266" i="9" s="1"/>
  <c r="K266" i="9"/>
  <c r="J266" i="9"/>
  <c r="I265" i="9"/>
  <c r="I263" i="9" s="1"/>
  <c r="K263" i="9"/>
  <c r="J263" i="9"/>
  <c r="I262" i="9"/>
  <c r="I261" i="9"/>
  <c r="K259" i="9"/>
  <c r="J259" i="9"/>
  <c r="I258" i="9"/>
  <c r="I257" i="9"/>
  <c r="K255" i="9"/>
  <c r="J255" i="9"/>
  <c r="I254" i="9"/>
  <c r="I253" i="9"/>
  <c r="K251" i="9"/>
  <c r="J251" i="9"/>
  <c r="I250" i="9"/>
  <c r="I249" i="9"/>
  <c r="K247" i="9"/>
  <c r="J247" i="9"/>
  <c r="I246" i="9"/>
  <c r="I245" i="9"/>
  <c r="K243" i="9"/>
  <c r="J243" i="9"/>
  <c r="U303" i="9"/>
  <c r="U302" i="9"/>
  <c r="W300" i="9"/>
  <c r="V300" i="9"/>
  <c r="U298" i="9"/>
  <c r="U296" i="9" s="1"/>
  <c r="W296" i="9"/>
  <c r="V296" i="9"/>
  <c r="U295" i="9"/>
  <c r="U293" i="9" s="1"/>
  <c r="W293" i="9"/>
  <c r="V293" i="9"/>
  <c r="U292" i="9"/>
  <c r="U290" i="9" s="1"/>
  <c r="W290" i="9"/>
  <c r="V290" i="9"/>
  <c r="U289" i="9"/>
  <c r="U287" i="9" s="1"/>
  <c r="W287" i="9"/>
  <c r="V287" i="9"/>
  <c r="U286" i="9"/>
  <c r="U284" i="9" s="1"/>
  <c r="W284" i="9"/>
  <c r="V284" i="9"/>
  <c r="U283" i="9"/>
  <c r="U281" i="9" s="1"/>
  <c r="W281" i="9"/>
  <c r="V281" i="9"/>
  <c r="U280" i="9"/>
  <c r="U278" i="9" s="1"/>
  <c r="W278" i="9"/>
  <c r="V278" i="9"/>
  <c r="U277" i="9"/>
  <c r="U276" i="9"/>
  <c r="W274" i="9"/>
  <c r="V274" i="9"/>
  <c r="U274" i="9"/>
  <c r="R303" i="9"/>
  <c r="R302" i="9"/>
  <c r="T300" i="9"/>
  <c r="S300" i="9"/>
  <c r="R298" i="9"/>
  <c r="R296" i="9" s="1"/>
  <c r="T296" i="9"/>
  <c r="S296" i="9"/>
  <c r="R295" i="9"/>
  <c r="R293" i="9" s="1"/>
  <c r="T293" i="9"/>
  <c r="S293" i="9"/>
  <c r="R292" i="9"/>
  <c r="R290" i="9" s="1"/>
  <c r="T290" i="9"/>
  <c r="S290" i="9"/>
  <c r="R289" i="9"/>
  <c r="R287" i="9" s="1"/>
  <c r="T287" i="9"/>
  <c r="S287" i="9"/>
  <c r="R286" i="9"/>
  <c r="R284" i="9" s="1"/>
  <c r="T284" i="9"/>
  <c r="S284" i="9"/>
  <c r="R283" i="9"/>
  <c r="R281" i="9" s="1"/>
  <c r="T281" i="9"/>
  <c r="S281" i="9"/>
  <c r="R280" i="9"/>
  <c r="R278" i="9" s="1"/>
  <c r="T278" i="9"/>
  <c r="S278" i="9"/>
  <c r="R277" i="9"/>
  <c r="R276" i="9"/>
  <c r="T274" i="9"/>
  <c r="S274" i="9"/>
  <c r="L303" i="9"/>
  <c r="L302" i="9"/>
  <c r="N300" i="9"/>
  <c r="M300" i="9"/>
  <c r="L298" i="9"/>
  <c r="L296" i="9" s="1"/>
  <c r="N296" i="9"/>
  <c r="M296" i="9"/>
  <c r="L295" i="9"/>
  <c r="L293" i="9" s="1"/>
  <c r="N293" i="9"/>
  <c r="M293" i="9"/>
  <c r="L292" i="9"/>
  <c r="L290" i="9" s="1"/>
  <c r="N290" i="9"/>
  <c r="M290" i="9"/>
  <c r="L289" i="9"/>
  <c r="L287" i="9" s="1"/>
  <c r="N287" i="9"/>
  <c r="M287" i="9"/>
  <c r="L286" i="9"/>
  <c r="L284" i="9" s="1"/>
  <c r="N284" i="9"/>
  <c r="M284" i="9"/>
  <c r="L283" i="9"/>
  <c r="L281" i="9" s="1"/>
  <c r="N281" i="9"/>
  <c r="M281" i="9"/>
  <c r="L280" i="9"/>
  <c r="L278" i="9" s="1"/>
  <c r="N278" i="9"/>
  <c r="N272" i="9" s="1"/>
  <c r="M278" i="9"/>
  <c r="L277" i="9"/>
  <c r="L276" i="9"/>
  <c r="N274" i="9"/>
  <c r="M274" i="9"/>
  <c r="I303" i="9"/>
  <c r="I302" i="9"/>
  <c r="I300" i="9" s="1"/>
  <c r="K300" i="9"/>
  <c r="J300" i="9"/>
  <c r="I298" i="9"/>
  <c r="I296" i="9" s="1"/>
  <c r="K296" i="9"/>
  <c r="J296" i="9"/>
  <c r="I295" i="9"/>
  <c r="I293" i="9" s="1"/>
  <c r="K293" i="9"/>
  <c r="J293" i="9"/>
  <c r="I292" i="9"/>
  <c r="I290" i="9" s="1"/>
  <c r="K290" i="9"/>
  <c r="J290" i="9"/>
  <c r="I289" i="9"/>
  <c r="I287" i="9" s="1"/>
  <c r="K287" i="9"/>
  <c r="J287" i="9"/>
  <c r="I286" i="9"/>
  <c r="I284" i="9" s="1"/>
  <c r="K284" i="9"/>
  <c r="J284" i="9"/>
  <c r="J272" i="9" s="1"/>
  <c r="I283" i="9"/>
  <c r="I281" i="9" s="1"/>
  <c r="K281" i="9"/>
  <c r="J281" i="9"/>
  <c r="I280" i="9"/>
  <c r="I278" i="9" s="1"/>
  <c r="K278" i="9"/>
  <c r="J278" i="9"/>
  <c r="I277" i="9"/>
  <c r="I276" i="9"/>
  <c r="K274" i="9"/>
  <c r="J274" i="9"/>
  <c r="W306" i="9"/>
  <c r="W304" i="9" s="1"/>
  <c r="V306" i="9"/>
  <c r="V304" i="9" s="1"/>
  <c r="U306" i="9"/>
  <c r="U304" i="9" s="1"/>
  <c r="T306" i="9"/>
  <c r="T304" i="9" s="1"/>
  <c r="S306" i="9"/>
  <c r="S304" i="9" s="1"/>
  <c r="R306" i="9"/>
  <c r="R304" i="9" s="1"/>
  <c r="N306" i="9"/>
  <c r="N304" i="9" s="1"/>
  <c r="M306" i="9"/>
  <c r="M304" i="9" s="1"/>
  <c r="L306" i="9"/>
  <c r="L304" i="9" s="1"/>
  <c r="K306" i="9"/>
  <c r="K304" i="9" s="1"/>
  <c r="J306" i="9"/>
  <c r="J304" i="9" s="1"/>
  <c r="I306" i="9"/>
  <c r="I304" i="9" s="1"/>
  <c r="H16" i="9"/>
  <c r="H306" i="9"/>
  <c r="H304" i="9" s="1"/>
  <c r="G306" i="9"/>
  <c r="G304" i="9" s="1"/>
  <c r="F306" i="9"/>
  <c r="F304" i="9" s="1"/>
  <c r="F303" i="9"/>
  <c r="F302" i="9"/>
  <c r="H300" i="9"/>
  <c r="G300" i="9"/>
  <c r="F298" i="9"/>
  <c r="F296" i="9" s="1"/>
  <c r="H296" i="9"/>
  <c r="G296" i="9"/>
  <c r="F295" i="9"/>
  <c r="F293" i="9" s="1"/>
  <c r="H293" i="9"/>
  <c r="G293" i="9"/>
  <c r="F292" i="9"/>
  <c r="F290" i="9" s="1"/>
  <c r="H290" i="9"/>
  <c r="G290" i="9"/>
  <c r="F289" i="9"/>
  <c r="F287" i="9"/>
  <c r="H287" i="9"/>
  <c r="G287" i="9"/>
  <c r="F286" i="9"/>
  <c r="F284" i="9"/>
  <c r="H284" i="9"/>
  <c r="G284" i="9"/>
  <c r="F283" i="9"/>
  <c r="F281" i="9" s="1"/>
  <c r="H281" i="9"/>
  <c r="G281" i="9"/>
  <c r="F280" i="9"/>
  <c r="F278" i="9"/>
  <c r="H278" i="9"/>
  <c r="G278" i="9"/>
  <c r="F277" i="9"/>
  <c r="F276" i="9"/>
  <c r="F274" i="9" s="1"/>
  <c r="H274" i="9"/>
  <c r="H272" i="9" s="1"/>
  <c r="G274" i="9"/>
  <c r="F271" i="9"/>
  <c r="F269" i="9" s="1"/>
  <c r="H269" i="9"/>
  <c r="G269" i="9"/>
  <c r="F268" i="9"/>
  <c r="F266" i="9" s="1"/>
  <c r="H266" i="9"/>
  <c r="G266" i="9"/>
  <c r="F265" i="9"/>
  <c r="F263" i="9" s="1"/>
  <c r="H263" i="9"/>
  <c r="G263" i="9"/>
  <c r="F262" i="9"/>
  <c r="F261" i="9"/>
  <c r="F259" i="9" s="1"/>
  <c r="H259" i="9"/>
  <c r="G259" i="9"/>
  <c r="F258" i="9"/>
  <c r="F257" i="9"/>
  <c r="H255" i="9"/>
  <c r="G255" i="9"/>
  <c r="F254" i="9"/>
  <c r="F253" i="9"/>
  <c r="F251" i="9" s="1"/>
  <c r="H251" i="9"/>
  <c r="G251" i="9"/>
  <c r="F250" i="9"/>
  <c r="F249" i="9"/>
  <c r="F247" i="9" s="1"/>
  <c r="H247" i="9"/>
  <c r="G247" i="9"/>
  <c r="G241" i="9" s="1"/>
  <c r="F246" i="9"/>
  <c r="F245" i="9"/>
  <c r="H243" i="9"/>
  <c r="G243" i="9"/>
  <c r="F240" i="9"/>
  <c r="F238" i="9" s="1"/>
  <c r="H238" i="9"/>
  <c r="G238" i="9"/>
  <c r="F237" i="9"/>
  <c r="F235" i="9" s="1"/>
  <c r="H235" i="9"/>
  <c r="G235" i="9"/>
  <c r="G211" i="9" s="1"/>
  <c r="F234" i="9"/>
  <c r="F233" i="9"/>
  <c r="F230" i="9" s="1"/>
  <c r="F232" i="9"/>
  <c r="H230" i="9"/>
  <c r="G230" i="9"/>
  <c r="F229" i="9"/>
  <c r="F228" i="9"/>
  <c r="F227" i="9"/>
  <c r="F225" i="9" s="1"/>
  <c r="H225" i="9"/>
  <c r="G225" i="9"/>
  <c r="F224" i="9"/>
  <c r="F223" i="9"/>
  <c r="F222" i="9"/>
  <c r="F221" i="9"/>
  <c r="F220" i="9"/>
  <c r="F219" i="9"/>
  <c r="F216" i="9" s="1"/>
  <c r="F218" i="9"/>
  <c r="H216" i="9"/>
  <c r="G216" i="9"/>
  <c r="F215" i="9"/>
  <c r="F213" i="9" s="1"/>
  <c r="H213" i="9"/>
  <c r="G213" i="9"/>
  <c r="F210" i="9"/>
  <c r="F209" i="9"/>
  <c r="H207" i="9"/>
  <c r="G207" i="9"/>
  <c r="F206" i="9"/>
  <c r="F204" i="9" s="1"/>
  <c r="H204" i="9"/>
  <c r="G204" i="9"/>
  <c r="F203" i="9"/>
  <c r="F201" i="9" s="1"/>
  <c r="H201" i="9"/>
  <c r="G201" i="9"/>
  <c r="F200" i="9"/>
  <c r="F199" i="9"/>
  <c r="F198" i="9"/>
  <c r="F197" i="9"/>
  <c r="F195" i="9" s="1"/>
  <c r="H195" i="9"/>
  <c r="G195" i="9"/>
  <c r="G182" i="9" s="1"/>
  <c r="F194" i="9"/>
  <c r="F193" i="9"/>
  <c r="F189" i="9" s="1"/>
  <c r="F192" i="9"/>
  <c r="F191" i="9"/>
  <c r="H189" i="9"/>
  <c r="G189" i="9"/>
  <c r="F188" i="9"/>
  <c r="F187" i="9"/>
  <c r="F186" i="9"/>
  <c r="H184" i="9"/>
  <c r="H182" i="9" s="1"/>
  <c r="G184" i="9"/>
  <c r="F181" i="9"/>
  <c r="F179" i="9" s="1"/>
  <c r="H179" i="9"/>
  <c r="G179" i="9"/>
  <c r="F178" i="9"/>
  <c r="F176" i="9" s="1"/>
  <c r="H176" i="9"/>
  <c r="G176" i="9"/>
  <c r="F175" i="9"/>
  <c r="F173" i="9" s="1"/>
  <c r="H173" i="9"/>
  <c r="G173" i="9"/>
  <c r="F172" i="9"/>
  <c r="F170" i="9" s="1"/>
  <c r="H170" i="9"/>
  <c r="G170" i="9"/>
  <c r="F169" i="9"/>
  <c r="F167" i="9" s="1"/>
  <c r="H167" i="9"/>
  <c r="G167" i="9"/>
  <c r="G162" i="9" s="1"/>
  <c r="F166" i="9"/>
  <c r="F164" i="9" s="1"/>
  <c r="H164" i="9"/>
  <c r="G164" i="9"/>
  <c r="F161" i="9"/>
  <c r="F159" i="9" s="1"/>
  <c r="H159" i="9"/>
  <c r="G159" i="9"/>
  <c r="F158" i="9"/>
  <c r="F156" i="9" s="1"/>
  <c r="H156" i="9"/>
  <c r="F155" i="9"/>
  <c r="F153" i="9" s="1"/>
  <c r="H153" i="9"/>
  <c r="H142" i="9" s="1"/>
  <c r="G153" i="9"/>
  <c r="F152" i="9"/>
  <c r="F150" i="9" s="1"/>
  <c r="H150" i="9"/>
  <c r="G150" i="9"/>
  <c r="F149" i="9"/>
  <c r="F147" i="9" s="1"/>
  <c r="H147" i="9"/>
  <c r="G147" i="9"/>
  <c r="F146" i="9"/>
  <c r="F144" i="9" s="1"/>
  <c r="H144" i="9"/>
  <c r="G144" i="9"/>
  <c r="F141" i="9"/>
  <c r="F139" i="9" s="1"/>
  <c r="H139" i="9"/>
  <c r="G139" i="9"/>
  <c r="F138" i="9"/>
  <c r="F137" i="9"/>
  <c r="F136" i="9"/>
  <c r="F135" i="9"/>
  <c r="F134" i="9"/>
  <c r="F130" i="9" s="1"/>
  <c r="F133" i="9"/>
  <c r="F132" i="9"/>
  <c r="H130" i="9"/>
  <c r="G130" i="9"/>
  <c r="F129" i="9"/>
  <c r="F128" i="9"/>
  <c r="F127" i="9"/>
  <c r="F126" i="9"/>
  <c r="H124" i="9"/>
  <c r="G124" i="9"/>
  <c r="F123" i="9"/>
  <c r="F121" i="9" s="1"/>
  <c r="H121" i="9"/>
  <c r="G121" i="9"/>
  <c r="F120" i="9"/>
  <c r="F119" i="9"/>
  <c r="F118" i="9"/>
  <c r="F117" i="9"/>
  <c r="F116" i="9"/>
  <c r="F114" i="9" s="1"/>
  <c r="H114" i="9"/>
  <c r="G114" i="9"/>
  <c r="F113" i="9"/>
  <c r="F112" i="9"/>
  <c r="F111" i="9"/>
  <c r="H109" i="9"/>
  <c r="G109" i="9"/>
  <c r="F108" i="9"/>
  <c r="F107" i="9"/>
  <c r="F106" i="9"/>
  <c r="F105" i="9"/>
  <c r="F104" i="9"/>
  <c r="F101" i="9" s="1"/>
  <c r="F103" i="9"/>
  <c r="H101" i="9"/>
  <c r="G101" i="9"/>
  <c r="F100" i="9"/>
  <c r="F99" i="9"/>
  <c r="F98" i="9"/>
  <c r="F97" i="9"/>
  <c r="H95" i="9"/>
  <c r="G95" i="9"/>
  <c r="F94" i="9"/>
  <c r="F93" i="9"/>
  <c r="F91" i="9"/>
  <c r="H91" i="9"/>
  <c r="G91" i="9"/>
  <c r="G89" i="9" s="1"/>
  <c r="F88" i="9"/>
  <c r="F86" i="9" s="1"/>
  <c r="H86" i="9"/>
  <c r="G86" i="9"/>
  <c r="F85" i="9"/>
  <c r="F83" i="9" s="1"/>
  <c r="H83" i="9"/>
  <c r="G83" i="9"/>
  <c r="F82" i="9"/>
  <c r="F80" i="9"/>
  <c r="H80" i="9"/>
  <c r="G80" i="9"/>
  <c r="F79" i="9"/>
  <c r="F77" i="9" s="1"/>
  <c r="H77" i="9"/>
  <c r="G77" i="9"/>
  <c r="F76" i="9"/>
  <c r="F74" i="9" s="1"/>
  <c r="H74" i="9"/>
  <c r="G74" i="9"/>
  <c r="F73" i="9"/>
  <c r="F72" i="9"/>
  <c r="F70" i="9" s="1"/>
  <c r="H70" i="9"/>
  <c r="G70" i="9"/>
  <c r="F69" i="9"/>
  <c r="F67" i="9" s="1"/>
  <c r="H67" i="9"/>
  <c r="G67" i="9"/>
  <c r="G60" i="9" s="1"/>
  <c r="F66" i="9"/>
  <c r="F65" i="9"/>
  <c r="F64" i="9"/>
  <c r="H62" i="9"/>
  <c r="H60" i="9" s="1"/>
  <c r="G62" i="9"/>
  <c r="F59" i="9"/>
  <c r="F57" i="9" s="1"/>
  <c r="H57" i="9"/>
  <c r="G57" i="9"/>
  <c r="F56" i="9"/>
  <c r="F54" i="9" s="1"/>
  <c r="H54" i="9"/>
  <c r="G54" i="9"/>
  <c r="F53" i="9"/>
  <c r="F51" i="9" s="1"/>
  <c r="H51" i="9"/>
  <c r="G51" i="9"/>
  <c r="F50" i="9"/>
  <c r="F48" i="9" s="1"/>
  <c r="H48" i="9"/>
  <c r="H43" i="9" s="1"/>
  <c r="G48" i="9"/>
  <c r="F47" i="9"/>
  <c r="F45" i="9" s="1"/>
  <c r="H45" i="9"/>
  <c r="G45" i="9"/>
  <c r="G43" i="9" s="1"/>
  <c r="F42" i="9"/>
  <c r="F41" i="9"/>
  <c r="H39" i="9"/>
  <c r="H37" i="9" s="1"/>
  <c r="G39" i="9"/>
  <c r="G37" i="9" s="1"/>
  <c r="F36" i="9"/>
  <c r="F34" i="9" s="1"/>
  <c r="H34" i="9"/>
  <c r="G34" i="9"/>
  <c r="F33" i="9"/>
  <c r="F31" i="9" s="1"/>
  <c r="H31" i="9"/>
  <c r="G31" i="9"/>
  <c r="F30" i="9"/>
  <c r="F28" i="9" s="1"/>
  <c r="H28" i="9"/>
  <c r="G28" i="9"/>
  <c r="F27" i="9"/>
  <c r="F25" i="9" s="1"/>
  <c r="G25" i="9"/>
  <c r="F24" i="9"/>
  <c r="F23" i="9"/>
  <c r="F22" i="9"/>
  <c r="H20" i="9"/>
  <c r="G20" i="9"/>
  <c r="F19" i="9"/>
  <c r="F18" i="9"/>
  <c r="F16" i="9" s="1"/>
  <c r="G16" i="9"/>
  <c r="F15" i="9"/>
  <c r="F14" i="9"/>
  <c r="F13" i="9"/>
  <c r="H11" i="9"/>
  <c r="G11" i="9"/>
  <c r="S39" i="1"/>
  <c r="P39" i="1"/>
  <c r="J39" i="1"/>
  <c r="G39" i="1"/>
  <c r="M39" i="1" s="1"/>
  <c r="D39" i="1"/>
  <c r="U81" i="1"/>
  <c r="T81" i="1"/>
  <c r="R81" i="1"/>
  <c r="Q81" i="1"/>
  <c r="L81" i="1"/>
  <c r="J81" i="1" s="1"/>
  <c r="K81" i="1"/>
  <c r="I81" i="1"/>
  <c r="O81" i="1" s="1"/>
  <c r="H81" i="1"/>
  <c r="N81" i="1" s="1"/>
  <c r="F81" i="1"/>
  <c r="E81" i="1"/>
  <c r="N16" i="1"/>
  <c r="O16" i="1"/>
  <c r="N17" i="1"/>
  <c r="O17" i="1"/>
  <c r="N18" i="1"/>
  <c r="O18" i="1"/>
  <c r="N21" i="1"/>
  <c r="O21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5" i="1"/>
  <c r="O45" i="1"/>
  <c r="N46" i="1"/>
  <c r="O46" i="1"/>
  <c r="N49" i="1"/>
  <c r="O49" i="1"/>
  <c r="N50" i="1"/>
  <c r="O50" i="1"/>
  <c r="N51" i="1"/>
  <c r="O51" i="1"/>
  <c r="N52" i="1"/>
  <c r="O52" i="1"/>
  <c r="N56" i="1"/>
  <c r="O56" i="1"/>
  <c r="N58" i="1"/>
  <c r="O58" i="1"/>
  <c r="N61" i="1"/>
  <c r="O61" i="1"/>
  <c r="N64" i="1"/>
  <c r="O64" i="1"/>
  <c r="N67" i="1"/>
  <c r="O67" i="1"/>
  <c r="N69" i="1"/>
  <c r="O69" i="1"/>
  <c r="N70" i="1"/>
  <c r="O70" i="1"/>
  <c r="N71" i="1"/>
  <c r="O71" i="1"/>
  <c r="N72" i="1"/>
  <c r="O72" i="1"/>
  <c r="N75" i="1"/>
  <c r="O75" i="1"/>
  <c r="N76" i="1"/>
  <c r="O76" i="1"/>
  <c r="N79" i="1"/>
  <c r="O79" i="1"/>
  <c r="M80" i="1"/>
  <c r="N80" i="1"/>
  <c r="O80" i="1"/>
  <c r="N83" i="1"/>
  <c r="O83" i="1"/>
  <c r="N86" i="1"/>
  <c r="O86" i="1"/>
  <c r="N87" i="1"/>
  <c r="O87" i="1"/>
  <c r="N88" i="1"/>
  <c r="O88" i="1"/>
  <c r="N89" i="1"/>
  <c r="O89" i="1"/>
  <c r="N92" i="1"/>
  <c r="O92" i="1"/>
  <c r="N93" i="1"/>
  <c r="O93" i="1"/>
  <c r="N94" i="1"/>
  <c r="O94" i="1"/>
  <c r="N99" i="1"/>
  <c r="O99" i="1"/>
  <c r="N100" i="1"/>
  <c r="O100" i="1"/>
  <c r="N101" i="1"/>
  <c r="O101" i="1"/>
  <c r="N102" i="1"/>
  <c r="O102" i="1"/>
  <c r="N103" i="1"/>
  <c r="O103" i="1"/>
  <c r="N104" i="1"/>
  <c r="O104" i="1"/>
  <c r="N105" i="1"/>
  <c r="O105" i="1"/>
  <c r="N106" i="1"/>
  <c r="O106" i="1"/>
  <c r="N107" i="1"/>
  <c r="O107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O117" i="1"/>
  <c r="N118" i="1"/>
  <c r="O118" i="1"/>
  <c r="N119" i="1"/>
  <c r="O119" i="1"/>
  <c r="N120" i="1"/>
  <c r="O120" i="1"/>
  <c r="N123" i="1"/>
  <c r="O123" i="1"/>
  <c r="N124" i="1"/>
  <c r="O124" i="1"/>
  <c r="N127" i="1"/>
  <c r="O127" i="1"/>
  <c r="N128" i="1"/>
  <c r="O128" i="1"/>
  <c r="N131" i="1"/>
  <c r="O131" i="1"/>
  <c r="N132" i="1"/>
  <c r="O132" i="1"/>
  <c r="N135" i="1"/>
  <c r="O135" i="1"/>
  <c r="N136" i="1"/>
  <c r="O136" i="1"/>
  <c r="N137" i="1"/>
  <c r="O137" i="1"/>
  <c r="S18" i="1"/>
  <c r="S17" i="1"/>
  <c r="S16" i="1"/>
  <c r="U14" i="1"/>
  <c r="T14" i="1"/>
  <c r="P18" i="1"/>
  <c r="P17" i="1"/>
  <c r="P16" i="1"/>
  <c r="R14" i="1"/>
  <c r="Q14" i="1"/>
  <c r="J18" i="1"/>
  <c r="J17" i="1"/>
  <c r="J16" i="1"/>
  <c r="L14" i="1"/>
  <c r="K14" i="1"/>
  <c r="G18" i="1"/>
  <c r="G17" i="1"/>
  <c r="G16" i="1"/>
  <c r="I14" i="1"/>
  <c r="H14" i="1"/>
  <c r="F14" i="1"/>
  <c r="E14" i="1"/>
  <c r="S21" i="1"/>
  <c r="U19" i="1"/>
  <c r="T19" i="1"/>
  <c r="P21" i="1"/>
  <c r="R19" i="1"/>
  <c r="Q19" i="1"/>
  <c r="J21" i="1"/>
  <c r="L19" i="1"/>
  <c r="K19" i="1"/>
  <c r="G21" i="1"/>
  <c r="I19" i="1"/>
  <c r="H19" i="1"/>
  <c r="F19" i="1"/>
  <c r="E19" i="1"/>
  <c r="D19" i="1" s="1"/>
  <c r="S42" i="1"/>
  <c r="S41" i="1"/>
  <c r="S40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U22" i="1"/>
  <c r="T22" i="1"/>
  <c r="P42" i="1"/>
  <c r="P41" i="1"/>
  <c r="P40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R22" i="1"/>
  <c r="Q22" i="1"/>
  <c r="J42" i="1"/>
  <c r="J41" i="1"/>
  <c r="J40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L22" i="1"/>
  <c r="K22" i="1"/>
  <c r="G42" i="1"/>
  <c r="G41" i="1"/>
  <c r="G40" i="1"/>
  <c r="G38" i="1"/>
  <c r="G37" i="1"/>
  <c r="M37" i="1" s="1"/>
  <c r="G36" i="1"/>
  <c r="G35" i="1"/>
  <c r="M35" i="1" s="1"/>
  <c r="G34" i="1"/>
  <c r="G33" i="1"/>
  <c r="M33" i="1" s="1"/>
  <c r="G32" i="1"/>
  <c r="G31" i="1"/>
  <c r="M31" i="1" s="1"/>
  <c r="G30" i="1"/>
  <c r="G29" i="1"/>
  <c r="G28" i="1"/>
  <c r="G27" i="1"/>
  <c r="G26" i="1"/>
  <c r="G25" i="1"/>
  <c r="M25" i="1" s="1"/>
  <c r="G24" i="1"/>
  <c r="I22" i="1"/>
  <c r="O22" i="1" s="1"/>
  <c r="H22" i="1"/>
  <c r="F22" i="1"/>
  <c r="D22" i="1" s="1"/>
  <c r="E22" i="1"/>
  <c r="S46" i="1"/>
  <c r="S45" i="1"/>
  <c r="U43" i="1"/>
  <c r="T43" i="1"/>
  <c r="P46" i="1"/>
  <c r="P45" i="1"/>
  <c r="R43" i="1"/>
  <c r="Q43" i="1"/>
  <c r="J46" i="1"/>
  <c r="J45" i="1"/>
  <c r="L43" i="1"/>
  <c r="K43" i="1"/>
  <c r="G46" i="1"/>
  <c r="G45" i="1"/>
  <c r="I43" i="1"/>
  <c r="H43" i="1"/>
  <c r="N43" i="1" s="1"/>
  <c r="F43" i="1"/>
  <c r="E43" i="1"/>
  <c r="S52" i="1"/>
  <c r="S51" i="1"/>
  <c r="S50" i="1"/>
  <c r="S49" i="1"/>
  <c r="U48" i="1"/>
  <c r="U47" i="1" s="1"/>
  <c r="T48" i="1"/>
  <c r="S48" i="1" s="1"/>
  <c r="P52" i="1"/>
  <c r="P51" i="1"/>
  <c r="P50" i="1"/>
  <c r="P49" i="1"/>
  <c r="R48" i="1"/>
  <c r="R47" i="1" s="1"/>
  <c r="Q48" i="1"/>
  <c r="Q47" i="1" s="1"/>
  <c r="J52" i="1"/>
  <c r="J51" i="1"/>
  <c r="J50" i="1"/>
  <c r="J49" i="1"/>
  <c r="L48" i="1"/>
  <c r="L47" i="1" s="1"/>
  <c r="K48" i="1"/>
  <c r="N48" i="1" s="1"/>
  <c r="G52" i="1"/>
  <c r="G51" i="1"/>
  <c r="G50" i="1"/>
  <c r="G49" i="1"/>
  <c r="I48" i="1"/>
  <c r="I47" i="1" s="1"/>
  <c r="H48" i="1"/>
  <c r="H47" i="1"/>
  <c r="U73" i="1"/>
  <c r="T73" i="1"/>
  <c r="S72" i="1"/>
  <c r="S71" i="1"/>
  <c r="S70" i="1"/>
  <c r="S69" i="1"/>
  <c r="U68" i="1"/>
  <c r="U65" i="1" s="1"/>
  <c r="T68" i="1"/>
  <c r="T65" i="1" s="1"/>
  <c r="S67" i="1"/>
  <c r="S64" i="1"/>
  <c r="U62" i="1"/>
  <c r="T62" i="1"/>
  <c r="S61" i="1"/>
  <c r="U59" i="1"/>
  <c r="T59" i="1"/>
  <c r="S59" i="1" s="1"/>
  <c r="S58" i="1"/>
  <c r="U57" i="1"/>
  <c r="T57" i="1"/>
  <c r="S56" i="1"/>
  <c r="U55" i="1"/>
  <c r="T55" i="1"/>
  <c r="S55" i="1" s="1"/>
  <c r="R73" i="1"/>
  <c r="Q73" i="1"/>
  <c r="P72" i="1"/>
  <c r="P71" i="1"/>
  <c r="P70" i="1"/>
  <c r="P69" i="1"/>
  <c r="R68" i="1"/>
  <c r="R65" i="1" s="1"/>
  <c r="Q68" i="1"/>
  <c r="Q65" i="1" s="1"/>
  <c r="P67" i="1"/>
  <c r="P64" i="1"/>
  <c r="R62" i="1"/>
  <c r="Q62" i="1"/>
  <c r="P61" i="1"/>
  <c r="R59" i="1"/>
  <c r="Q59" i="1"/>
  <c r="P59" i="1" s="1"/>
  <c r="P58" i="1"/>
  <c r="R57" i="1"/>
  <c r="Q57" i="1"/>
  <c r="P56" i="1"/>
  <c r="R55" i="1"/>
  <c r="Q55" i="1"/>
  <c r="P55" i="1" s="1"/>
  <c r="L73" i="1"/>
  <c r="K73" i="1"/>
  <c r="J72" i="1"/>
  <c r="J71" i="1"/>
  <c r="J70" i="1"/>
  <c r="J69" i="1"/>
  <c r="L68" i="1"/>
  <c r="K68" i="1"/>
  <c r="K65" i="1" s="1"/>
  <c r="J67" i="1"/>
  <c r="L65" i="1"/>
  <c r="J64" i="1"/>
  <c r="L62" i="1"/>
  <c r="K62" i="1"/>
  <c r="J61" i="1"/>
  <c r="L59" i="1"/>
  <c r="K59" i="1"/>
  <c r="J58" i="1"/>
  <c r="L57" i="1"/>
  <c r="K57" i="1"/>
  <c r="J56" i="1"/>
  <c r="L55" i="1"/>
  <c r="K55" i="1"/>
  <c r="I73" i="1"/>
  <c r="H73" i="1"/>
  <c r="G72" i="1"/>
  <c r="G71" i="1"/>
  <c r="G70" i="1"/>
  <c r="G69" i="1"/>
  <c r="I68" i="1"/>
  <c r="I65" i="1" s="1"/>
  <c r="H68" i="1"/>
  <c r="G67" i="1"/>
  <c r="H65" i="1"/>
  <c r="H53" i="1" s="1"/>
  <c r="G64" i="1"/>
  <c r="I62" i="1"/>
  <c r="G62" i="1" s="1"/>
  <c r="H62" i="1"/>
  <c r="G61" i="1"/>
  <c r="I59" i="1"/>
  <c r="H59" i="1"/>
  <c r="G59" i="1"/>
  <c r="G58" i="1"/>
  <c r="I57" i="1"/>
  <c r="H57" i="1"/>
  <c r="G57" i="1"/>
  <c r="G56" i="1"/>
  <c r="I55" i="1"/>
  <c r="G55" i="1" s="1"/>
  <c r="H55" i="1"/>
  <c r="F48" i="1"/>
  <c r="F47" i="1" s="1"/>
  <c r="E48" i="1"/>
  <c r="E47" i="1" s="1"/>
  <c r="D49" i="1"/>
  <c r="D50" i="1"/>
  <c r="D51" i="1"/>
  <c r="D52" i="1"/>
  <c r="F55" i="1"/>
  <c r="E55" i="1"/>
  <c r="D55" i="1" s="1"/>
  <c r="D56" i="1"/>
  <c r="F57" i="1"/>
  <c r="E57" i="1"/>
  <c r="D58" i="1"/>
  <c r="F59" i="1"/>
  <c r="E59" i="1"/>
  <c r="F62" i="1"/>
  <c r="E62" i="1"/>
  <c r="F68" i="1"/>
  <c r="F65" i="1" s="1"/>
  <c r="E68" i="1"/>
  <c r="D69" i="1"/>
  <c r="D70" i="1"/>
  <c r="D71" i="1"/>
  <c r="D72" i="1"/>
  <c r="S76" i="1"/>
  <c r="S75" i="1"/>
  <c r="P76" i="1"/>
  <c r="P75" i="1"/>
  <c r="J76" i="1"/>
  <c r="J75" i="1"/>
  <c r="G76" i="1"/>
  <c r="G75" i="1"/>
  <c r="F73" i="1"/>
  <c r="E73" i="1"/>
  <c r="D76" i="1"/>
  <c r="U84" i="1"/>
  <c r="T84" i="1"/>
  <c r="S83" i="1"/>
  <c r="R84" i="1"/>
  <c r="P84" i="1" s="1"/>
  <c r="Q84" i="1"/>
  <c r="P83" i="1"/>
  <c r="L84" i="1"/>
  <c r="K84" i="1"/>
  <c r="J83" i="1"/>
  <c r="J79" i="1"/>
  <c r="I84" i="1"/>
  <c r="H84" i="1"/>
  <c r="G83" i="1"/>
  <c r="D79" i="1"/>
  <c r="S89" i="1"/>
  <c r="S88" i="1"/>
  <c r="S87" i="1"/>
  <c r="S86" i="1"/>
  <c r="P89" i="1"/>
  <c r="P88" i="1"/>
  <c r="P87" i="1"/>
  <c r="P86" i="1"/>
  <c r="J89" i="1"/>
  <c r="J88" i="1"/>
  <c r="J87" i="1"/>
  <c r="J86" i="1"/>
  <c r="G89" i="1"/>
  <c r="G88" i="1"/>
  <c r="G87" i="1"/>
  <c r="G86" i="1"/>
  <c r="F84" i="1"/>
  <c r="E84" i="1"/>
  <c r="D87" i="1"/>
  <c r="S94" i="1"/>
  <c r="S93" i="1"/>
  <c r="S92" i="1"/>
  <c r="U90" i="1"/>
  <c r="S90" i="1" s="1"/>
  <c r="T90" i="1"/>
  <c r="P94" i="1"/>
  <c r="P93" i="1"/>
  <c r="P92" i="1"/>
  <c r="R90" i="1"/>
  <c r="Q90" i="1"/>
  <c r="J94" i="1"/>
  <c r="J93" i="1"/>
  <c r="J92" i="1"/>
  <c r="M92" i="1" s="1"/>
  <c r="L90" i="1"/>
  <c r="K90" i="1"/>
  <c r="G94" i="1"/>
  <c r="G93" i="1"/>
  <c r="G92" i="1"/>
  <c r="I90" i="1"/>
  <c r="H90" i="1"/>
  <c r="F90" i="1"/>
  <c r="E90" i="1"/>
  <c r="D94" i="1"/>
  <c r="D92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U97" i="1"/>
  <c r="U95" i="1" s="1"/>
  <c r="T97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R97" i="1"/>
  <c r="R95" i="1" s="1"/>
  <c r="Q97" i="1"/>
  <c r="Q95" i="1" s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L97" i="1"/>
  <c r="L95" i="1" s="1"/>
  <c r="K97" i="1"/>
  <c r="K95" i="1" s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I97" i="1"/>
  <c r="I95" i="1" s="1"/>
  <c r="H97" i="1"/>
  <c r="H95" i="1" s="1"/>
  <c r="F97" i="1"/>
  <c r="F95" i="1" s="1"/>
  <c r="E97" i="1"/>
  <c r="E95" i="1" s="1"/>
  <c r="S120" i="1"/>
  <c r="S119" i="1"/>
  <c r="P120" i="1"/>
  <c r="P119" i="1"/>
  <c r="J120" i="1"/>
  <c r="J119" i="1"/>
  <c r="G120" i="1"/>
  <c r="G11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S128" i="1"/>
  <c r="S127" i="1"/>
  <c r="U125" i="1"/>
  <c r="T125" i="1"/>
  <c r="S125" i="1" s="1"/>
  <c r="P128" i="1"/>
  <c r="P127" i="1"/>
  <c r="R125" i="1"/>
  <c r="Q125" i="1"/>
  <c r="P125" i="1" s="1"/>
  <c r="J128" i="1"/>
  <c r="J127" i="1"/>
  <c r="L125" i="1"/>
  <c r="K125" i="1"/>
  <c r="G128" i="1"/>
  <c r="G127" i="1"/>
  <c r="I125" i="1"/>
  <c r="H125" i="1"/>
  <c r="F125" i="1"/>
  <c r="E125" i="1"/>
  <c r="D127" i="1"/>
  <c r="S132" i="1"/>
  <c r="S131" i="1"/>
  <c r="U129" i="1"/>
  <c r="T129" i="1"/>
  <c r="S129" i="1" s="1"/>
  <c r="P132" i="1"/>
  <c r="P131" i="1"/>
  <c r="R129" i="1"/>
  <c r="Q129" i="1"/>
  <c r="J132" i="1"/>
  <c r="J131" i="1"/>
  <c r="L129" i="1"/>
  <c r="K129" i="1"/>
  <c r="G132" i="1"/>
  <c r="G131" i="1"/>
  <c r="I129" i="1"/>
  <c r="H129" i="1"/>
  <c r="G129" i="1" s="1"/>
  <c r="F129" i="1"/>
  <c r="D129" i="1" s="1"/>
  <c r="E129" i="1"/>
  <c r="D132" i="1"/>
  <c r="D131" i="1"/>
  <c r="U121" i="1"/>
  <c r="T121" i="1"/>
  <c r="R121" i="1"/>
  <c r="Q121" i="1"/>
  <c r="L121" i="1"/>
  <c r="K121" i="1"/>
  <c r="I121" i="1"/>
  <c r="H121" i="1"/>
  <c r="F121" i="1"/>
  <c r="E121" i="1"/>
  <c r="U133" i="1"/>
  <c r="T133" i="1"/>
  <c r="S133" i="1" s="1"/>
  <c r="R133" i="1"/>
  <c r="P133" i="1" s="1"/>
  <c r="Q133" i="1"/>
  <c r="L133" i="1"/>
  <c r="K133" i="1"/>
  <c r="J133" i="1" s="1"/>
  <c r="I133" i="1"/>
  <c r="H133" i="1"/>
  <c r="F133" i="1"/>
  <c r="E133" i="1"/>
  <c r="S137" i="1"/>
  <c r="S136" i="1"/>
  <c r="S135" i="1"/>
  <c r="S124" i="1"/>
  <c r="S123" i="1"/>
  <c r="P137" i="1"/>
  <c r="P136" i="1"/>
  <c r="P135" i="1"/>
  <c r="P124" i="1"/>
  <c r="P123" i="1"/>
  <c r="J137" i="1"/>
  <c r="M137" i="1" s="1"/>
  <c r="J136" i="1"/>
  <c r="M426" i="13" s="1"/>
  <c r="M424" i="13" s="1"/>
  <c r="J135" i="1"/>
  <c r="J124" i="1"/>
  <c r="J123" i="1"/>
  <c r="G137" i="1"/>
  <c r="G136" i="1"/>
  <c r="J426" i="13" s="1"/>
  <c r="J424" i="13" s="1"/>
  <c r="J422" i="13" s="1"/>
  <c r="G135" i="1"/>
  <c r="G124" i="1"/>
  <c r="G123" i="1"/>
  <c r="D42" i="1"/>
  <c r="D16" i="1"/>
  <c r="D17" i="1"/>
  <c r="D18" i="1"/>
  <c r="D21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41" i="1"/>
  <c r="D43" i="1"/>
  <c r="D45" i="1"/>
  <c r="D46" i="1"/>
  <c r="D61" i="1"/>
  <c r="D64" i="1"/>
  <c r="D67" i="1"/>
  <c r="D75" i="1"/>
  <c r="D83" i="1"/>
  <c r="D86" i="1"/>
  <c r="D88" i="1"/>
  <c r="D89" i="1"/>
  <c r="D93" i="1"/>
  <c r="D99" i="1"/>
  <c r="D123" i="1"/>
  <c r="D124" i="1"/>
  <c r="D128" i="1"/>
  <c r="D135" i="1"/>
  <c r="D137" i="1"/>
  <c r="T47" i="1"/>
  <c r="S47" i="1" s="1"/>
  <c r="K47" i="1"/>
  <c r="N47" i="1" s="1"/>
  <c r="D62" i="1"/>
  <c r="G84" i="1"/>
  <c r="H211" i="9"/>
  <c r="G272" i="9"/>
  <c r="F184" i="9"/>
  <c r="F243" i="9"/>
  <c r="H89" i="9"/>
  <c r="F109" i="9"/>
  <c r="F11" i="9"/>
  <c r="H241" i="9"/>
  <c r="F300" i="9"/>
  <c r="F255" i="9"/>
  <c r="D81" i="1"/>
  <c r="O74" i="10"/>
  <c r="M76" i="10"/>
  <c r="D70" i="10"/>
  <c r="D74" i="10"/>
  <c r="E68" i="10"/>
  <c r="D85" i="10"/>
  <c r="D121" i="10"/>
  <c r="D136" i="10"/>
  <c r="D149" i="10"/>
  <c r="D183" i="10"/>
  <c r="D27" i="10"/>
  <c r="F20" i="9"/>
  <c r="F62" i="9"/>
  <c r="F124" i="9"/>
  <c r="S235" i="13"/>
  <c r="S233" i="13" s="1"/>
  <c r="L307" i="13"/>
  <c r="W365" i="13"/>
  <c r="S348" i="13"/>
  <c r="K367" i="13"/>
  <c r="K365" i="13" s="1"/>
  <c r="L424" i="13"/>
  <c r="L422" i="13" s="1"/>
  <c r="U395" i="13"/>
  <c r="S388" i="13"/>
  <c r="J418" i="13"/>
  <c r="V388" i="13"/>
  <c r="V397" i="13"/>
  <c r="V395" i="13" s="1"/>
  <c r="G426" i="13"/>
  <c r="G424" i="13" s="1"/>
  <c r="G422" i="13" s="1"/>
  <c r="G92" i="13"/>
  <c r="G89" i="13" s="1"/>
  <c r="G87" i="13" s="1"/>
  <c r="G254" i="13"/>
  <c r="G252" i="13" s="1"/>
  <c r="I266" i="13"/>
  <c r="G348" i="13"/>
  <c r="H409" i="13"/>
  <c r="H247" i="13"/>
  <c r="G114" i="13"/>
  <c r="H64" i="13"/>
  <c r="H215" i="13"/>
  <c r="M49" i="15"/>
  <c r="N32" i="15"/>
  <c r="O14" i="15"/>
  <c r="M46" i="15"/>
  <c r="M50" i="15"/>
  <c r="D56" i="15"/>
  <c r="D60" i="15" s="1"/>
  <c r="D57" i="15" s="1"/>
  <c r="D69" i="15"/>
  <c r="D14" i="15"/>
  <c r="E51" i="15"/>
  <c r="J348" i="13"/>
  <c r="P356" i="13"/>
  <c r="P373" i="13"/>
  <c r="P319" i="13"/>
  <c r="R331" i="13"/>
  <c r="R341" i="13"/>
  <c r="Q280" i="13"/>
  <c r="R286" i="13"/>
  <c r="P291" i="13"/>
  <c r="P297" i="13"/>
  <c r="P300" i="13"/>
  <c r="R249" i="13"/>
  <c r="P189" i="13"/>
  <c r="P209" i="13"/>
  <c r="R122" i="13"/>
  <c r="Q135" i="13"/>
  <c r="P99" i="13"/>
  <c r="Q103" i="13"/>
  <c r="P111" i="13"/>
  <c r="J13" i="13"/>
  <c r="P15" i="13"/>
  <c r="P28" i="13"/>
  <c r="P32" i="13"/>
  <c r="P36" i="13"/>
  <c r="Q49" i="13"/>
  <c r="P56" i="13"/>
  <c r="P68" i="13"/>
  <c r="P72" i="13"/>
  <c r="P77" i="13"/>
  <c r="R84" i="13"/>
  <c r="Q92" i="13"/>
  <c r="R361" i="13"/>
  <c r="P290" i="13"/>
  <c r="P188" i="13"/>
  <c r="Q84" i="13"/>
  <c r="P91" i="13"/>
  <c r="Q368" i="13"/>
  <c r="J328" i="13"/>
  <c r="P306" i="13"/>
  <c r="P327" i="13"/>
  <c r="P278" i="13"/>
  <c r="P285" i="13"/>
  <c r="P289" i="13"/>
  <c r="R292" i="13"/>
  <c r="R244" i="13"/>
  <c r="R254" i="13"/>
  <c r="P269" i="13"/>
  <c r="W247" i="13"/>
  <c r="M221" i="13"/>
  <c r="M224" i="13"/>
  <c r="M227" i="13"/>
  <c r="T215" i="13"/>
  <c r="N144" i="13"/>
  <c r="R158" i="13"/>
  <c r="P182" i="13"/>
  <c r="P191" i="13"/>
  <c r="P199" i="13"/>
  <c r="L112" i="13"/>
  <c r="M119" i="13"/>
  <c r="P119" i="13" s="1"/>
  <c r="S114" i="13"/>
  <c r="N95" i="13"/>
  <c r="R13" i="13"/>
  <c r="P22" i="13"/>
  <c r="P26" i="13"/>
  <c r="P30" i="13"/>
  <c r="P34" i="13"/>
  <c r="P43" i="13"/>
  <c r="P48" i="13"/>
  <c r="Q58" i="13"/>
  <c r="P70" i="13"/>
  <c r="P74" i="13"/>
  <c r="P79" i="13"/>
  <c r="P83" i="13"/>
  <c r="T64" i="13"/>
  <c r="V41" i="13"/>
  <c r="V49" i="13"/>
  <c r="R414" i="13"/>
  <c r="P250" i="13"/>
  <c r="M215" i="13"/>
  <c r="P184" i="13"/>
  <c r="P190" i="13"/>
  <c r="P118" i="13"/>
  <c r="Q132" i="13"/>
  <c r="P47" i="13"/>
  <c r="P86" i="13"/>
  <c r="P338" i="13"/>
  <c r="S254" i="13"/>
  <c r="S252" i="13" s="1"/>
  <c r="Q140" i="13"/>
  <c r="R388" i="13"/>
  <c r="Q392" i="13"/>
  <c r="P402" i="13"/>
  <c r="P412" i="13"/>
  <c r="P420" i="13"/>
  <c r="R348" i="13"/>
  <c r="P371" i="13"/>
  <c r="M377" i="13"/>
  <c r="Q304" i="13"/>
  <c r="P334" i="13"/>
  <c r="P243" i="13"/>
  <c r="P256" i="13"/>
  <c r="P272" i="13"/>
  <c r="L215" i="13"/>
  <c r="Q235" i="13"/>
  <c r="J195" i="13"/>
  <c r="P160" i="13"/>
  <c r="R174" i="13"/>
  <c r="R192" i="13"/>
  <c r="T367" i="13"/>
  <c r="T365" i="13" s="1"/>
  <c r="P313" i="13"/>
  <c r="Q249" i="13"/>
  <c r="P271" i="13"/>
  <c r="P178" i="13"/>
  <c r="P200" i="13"/>
  <c r="R382" i="13"/>
  <c r="R309" i="13"/>
  <c r="O307" i="13"/>
  <c r="T247" i="13"/>
  <c r="P142" i="13"/>
  <c r="P391" i="13"/>
  <c r="N409" i="13"/>
  <c r="Q414" i="13"/>
  <c r="T409" i="13"/>
  <c r="Q348" i="13"/>
  <c r="P351" i="13"/>
  <c r="R368" i="13"/>
  <c r="M304" i="13"/>
  <c r="R317" i="13"/>
  <c r="P321" i="13"/>
  <c r="O339" i="13"/>
  <c r="L273" i="13"/>
  <c r="Q292" i="13"/>
  <c r="J235" i="13"/>
  <c r="J233" i="13" s="1"/>
  <c r="N339" i="13"/>
  <c r="P390" i="13"/>
  <c r="Q400" i="13"/>
  <c r="Q406" i="13"/>
  <c r="Q357" i="13"/>
  <c r="P364" i="13"/>
  <c r="O367" i="13"/>
  <c r="O365" i="13" s="1"/>
  <c r="P372" i="13"/>
  <c r="Q377" i="13"/>
  <c r="P383" i="13"/>
  <c r="P342" i="13"/>
  <c r="Q244" i="13"/>
  <c r="Q254" i="13"/>
  <c r="R217" i="13"/>
  <c r="R224" i="13"/>
  <c r="R230" i="13"/>
  <c r="P238" i="13"/>
  <c r="P161" i="13"/>
  <c r="O247" i="13"/>
  <c r="R247" i="13" s="1"/>
  <c r="M210" i="13"/>
  <c r="P210" i="13" s="1"/>
  <c r="M97" i="13"/>
  <c r="M103" i="13"/>
  <c r="M106" i="13"/>
  <c r="P106" i="13" s="1"/>
  <c r="M109" i="13"/>
  <c r="M84" i="13"/>
  <c r="P84" i="13" s="1"/>
  <c r="T89" i="13"/>
  <c r="T87" i="13" s="1"/>
  <c r="W64" i="13"/>
  <c r="P134" i="13"/>
  <c r="P128" i="13"/>
  <c r="P117" i="13"/>
  <c r="R81" i="13"/>
  <c r="P60" i="13"/>
  <c r="R49" i="13"/>
  <c r="M92" i="13"/>
  <c r="M89" i="13" s="1"/>
  <c r="M87" i="13" s="1"/>
  <c r="P137" i="13"/>
  <c r="Q97" i="13"/>
  <c r="M192" i="13"/>
  <c r="P192" i="13" s="1"/>
  <c r="M61" i="13"/>
  <c r="H65" i="15"/>
  <c r="M45" i="15"/>
  <c r="K51" i="15"/>
  <c r="Q45" i="13"/>
  <c r="G146" i="13"/>
  <c r="I325" i="13"/>
  <c r="G347" i="13"/>
  <c r="P279" i="13"/>
  <c r="P212" i="13"/>
  <c r="P58" i="13"/>
  <c r="P14" i="13"/>
  <c r="P29" i="13"/>
  <c r="R45" i="13"/>
  <c r="J331" i="13"/>
  <c r="H273" i="13"/>
  <c r="P158" i="13"/>
  <c r="R195" i="13"/>
  <c r="J114" i="13"/>
  <c r="P121" i="13"/>
  <c r="R135" i="13"/>
  <c r="R103" i="13"/>
  <c r="U95" i="13"/>
  <c r="J49" i="13"/>
  <c r="P21" i="13"/>
  <c r="P44" i="13"/>
  <c r="R58" i="13"/>
  <c r="P71" i="13"/>
  <c r="P171" i="13"/>
  <c r="S183" i="13"/>
  <c r="V367" i="13"/>
  <c r="V365" i="13" s="1"/>
  <c r="J374" i="13"/>
  <c r="P374" i="13" s="1"/>
  <c r="P277" i="13"/>
  <c r="P176" i="13"/>
  <c r="Q210" i="13"/>
  <c r="Q13" i="13"/>
  <c r="P31" i="13"/>
  <c r="Q61" i="13"/>
  <c r="X268" i="13"/>
  <c r="P400" i="13"/>
  <c r="Q353" i="13"/>
  <c r="J280" i="13"/>
  <c r="P198" i="13"/>
  <c r="R201" i="13"/>
  <c r="K112" i="13"/>
  <c r="Q126" i="13"/>
  <c r="P132" i="13"/>
  <c r="Q106" i="13"/>
  <c r="P57" i="13"/>
  <c r="Q66" i="13"/>
  <c r="P73" i="13"/>
  <c r="K266" i="13"/>
  <c r="Q266" i="13" s="1"/>
  <c r="P270" i="13"/>
  <c r="G268" i="13"/>
  <c r="G266" i="13" s="1"/>
  <c r="U174" i="13"/>
  <c r="I179" i="13"/>
  <c r="H179" i="13"/>
  <c r="M339" i="13"/>
  <c r="P341" i="13"/>
  <c r="N87" i="13"/>
  <c r="L87" i="13"/>
  <c r="R87" i="13" s="1"/>
  <c r="P97" i="13"/>
  <c r="R11" i="13"/>
  <c r="X345" i="13"/>
  <c r="S112" i="13"/>
  <c r="M146" i="13"/>
  <c r="N347" i="13"/>
  <c r="N345" i="13" s="1"/>
  <c r="J217" i="13"/>
  <c r="P217" i="13" s="1"/>
  <c r="J61" i="13"/>
  <c r="M41" i="13"/>
  <c r="W89" i="13"/>
  <c r="W87" i="13" s="1"/>
  <c r="J166" i="13"/>
  <c r="P108" i="13"/>
  <c r="M49" i="13"/>
  <c r="P169" i="13"/>
  <c r="P173" i="13"/>
  <c r="K273" i="13"/>
  <c r="P223" i="13"/>
  <c r="P226" i="13"/>
  <c r="P229" i="13"/>
  <c r="P232" i="13"/>
  <c r="G166" i="13"/>
  <c r="S174" i="13"/>
  <c r="T174" i="13"/>
  <c r="G181" i="13"/>
  <c r="P339" i="13"/>
  <c r="D201" i="10" l="1"/>
  <c r="K87" i="13"/>
  <c r="Q89" i="13"/>
  <c r="M66" i="13"/>
  <c r="M64" i="13" s="1"/>
  <c r="O64" i="13"/>
  <c r="O9" i="13" s="1"/>
  <c r="G47" i="1"/>
  <c r="S83" i="10"/>
  <c r="P47" i="1"/>
  <c r="L18" i="15"/>
  <c r="O422" i="13"/>
  <c r="R422" i="13" s="1"/>
  <c r="R424" i="13"/>
  <c r="P114" i="13"/>
  <c r="M272" i="9"/>
  <c r="J78" i="10"/>
  <c r="P192" i="10"/>
  <c r="P203" i="10"/>
  <c r="S183" i="10"/>
  <c r="O22" i="15"/>
  <c r="R30" i="15"/>
  <c r="R18" i="15" s="1"/>
  <c r="R12" i="15" s="1"/>
  <c r="R10" i="15" s="1"/>
  <c r="R8" i="15" s="1"/>
  <c r="P8" i="15" s="1"/>
  <c r="U66" i="13"/>
  <c r="M345" i="13"/>
  <c r="M348" i="13"/>
  <c r="P348" i="13" s="1"/>
  <c r="J249" i="13"/>
  <c r="J247" i="13" s="1"/>
  <c r="J239" i="13" s="1"/>
  <c r="V249" i="13"/>
  <c r="V247" i="13" s="1"/>
  <c r="N112" i="13"/>
  <c r="M201" i="13"/>
  <c r="Q328" i="13"/>
  <c r="O395" i="13"/>
  <c r="R395" i="13" s="1"/>
  <c r="M317" i="13"/>
  <c r="P317" i="13" s="1"/>
  <c r="Q397" i="13"/>
  <c r="S397" i="13"/>
  <c r="S395" i="13" s="1"/>
  <c r="S386" i="13" s="1"/>
  <c r="M135" i="1"/>
  <c r="P48" i="1"/>
  <c r="R300" i="9"/>
  <c r="U230" i="9"/>
  <c r="K142" i="9"/>
  <c r="L124" i="9"/>
  <c r="U91" i="9"/>
  <c r="I20" i="9"/>
  <c r="U16" i="9"/>
  <c r="K201" i="10"/>
  <c r="S211" i="10"/>
  <c r="S208" i="10" s="1"/>
  <c r="D75" i="15"/>
  <c r="D73" i="15" s="1"/>
  <c r="D67" i="15" s="1"/>
  <c r="D65" i="15" s="1"/>
  <c r="G14" i="15"/>
  <c r="U73" i="15"/>
  <c r="O20" i="15"/>
  <c r="T138" i="13"/>
  <c r="P49" i="13"/>
  <c r="P379" i="13"/>
  <c r="I259" i="9"/>
  <c r="R247" i="9"/>
  <c r="R259" i="9"/>
  <c r="R189" i="9"/>
  <c r="U195" i="9"/>
  <c r="U207" i="9"/>
  <c r="V162" i="9"/>
  <c r="L114" i="9"/>
  <c r="O114" i="9" s="1"/>
  <c r="K9" i="9"/>
  <c r="Q9" i="9" s="1"/>
  <c r="P78" i="10"/>
  <c r="R93" i="10"/>
  <c r="Q119" i="10"/>
  <c r="J22" i="15"/>
  <c r="Q112" i="13"/>
  <c r="U134" i="10"/>
  <c r="U268" i="13"/>
  <c r="U266" i="13" s="1"/>
  <c r="U239" i="13" s="1"/>
  <c r="Q341" i="13"/>
  <c r="P363" i="13"/>
  <c r="J92" i="13"/>
  <c r="F201" i="10"/>
  <c r="J48" i="1"/>
  <c r="S272" i="9"/>
  <c r="N241" i="9"/>
  <c r="I189" i="9"/>
  <c r="L195" i="9"/>
  <c r="R124" i="9"/>
  <c r="K60" i="9"/>
  <c r="U119" i="10"/>
  <c r="U201" i="10"/>
  <c r="H165" i="10"/>
  <c r="H163" i="10" s="1"/>
  <c r="N163" i="10" s="1"/>
  <c r="J368" i="13"/>
  <c r="J268" i="13"/>
  <c r="J266" i="13" s="1"/>
  <c r="N67" i="15"/>
  <c r="M78" i="13"/>
  <c r="P78" i="13" s="1"/>
  <c r="O343" i="13"/>
  <c r="Q181" i="13"/>
  <c r="K395" i="13"/>
  <c r="D68" i="1"/>
  <c r="L53" i="1"/>
  <c r="O53" i="1" s="1"/>
  <c r="M27" i="1"/>
  <c r="M40" i="1"/>
  <c r="V9" i="9"/>
  <c r="E107" i="10"/>
  <c r="E103" i="10" s="1"/>
  <c r="E93" i="10" s="1"/>
  <c r="R68" i="10"/>
  <c r="R134" i="10"/>
  <c r="U213" i="13"/>
  <c r="X146" i="13"/>
  <c r="X144" i="13" s="1"/>
  <c r="L95" i="13"/>
  <c r="R95" i="13" s="1"/>
  <c r="Q87" i="13"/>
  <c r="J9" i="9"/>
  <c r="J60" i="9"/>
  <c r="P102" i="13"/>
  <c r="N65" i="15"/>
  <c r="P105" i="13"/>
  <c r="J47" i="1"/>
  <c r="M47" i="1" s="1"/>
  <c r="S426" i="13"/>
  <c r="S424" i="13" s="1"/>
  <c r="S422" i="13" s="1"/>
  <c r="K272" i="9"/>
  <c r="R274" i="9"/>
  <c r="I251" i="9"/>
  <c r="L130" i="9"/>
  <c r="O130" i="9" s="1"/>
  <c r="R91" i="9"/>
  <c r="R114" i="9"/>
  <c r="U109" i="9"/>
  <c r="I62" i="9"/>
  <c r="I60" i="9" s="1"/>
  <c r="L70" i="9"/>
  <c r="T60" i="9"/>
  <c r="T8" i="9" s="1"/>
  <c r="L16" i="9"/>
  <c r="W9" i="9"/>
  <c r="P70" i="10"/>
  <c r="T12" i="10"/>
  <c r="S125" i="10"/>
  <c r="D32" i="15"/>
  <c r="D30" i="15" s="1"/>
  <c r="G79" i="15"/>
  <c r="J26" i="15"/>
  <c r="M26" i="15" s="1"/>
  <c r="M29" i="1"/>
  <c r="M17" i="15"/>
  <c r="T30" i="15"/>
  <c r="T18" i="15" s="1"/>
  <c r="T12" i="15" s="1"/>
  <c r="M42" i="1"/>
  <c r="U12" i="10"/>
  <c r="R97" i="13"/>
  <c r="G48" i="1"/>
  <c r="I274" i="9"/>
  <c r="I272" i="9" s="1"/>
  <c r="J241" i="9"/>
  <c r="R195" i="9"/>
  <c r="J142" i="9"/>
  <c r="I124" i="9"/>
  <c r="M60" i="9"/>
  <c r="V60" i="9"/>
  <c r="S9" i="9"/>
  <c r="J183" i="10"/>
  <c r="F20" i="15"/>
  <c r="F18" i="15" s="1"/>
  <c r="U67" i="15"/>
  <c r="U65" i="15" s="1"/>
  <c r="K119" i="10"/>
  <c r="Q163" i="10"/>
  <c r="P416" i="13"/>
  <c r="T239" i="13"/>
  <c r="L66" i="13"/>
  <c r="K409" i="13"/>
  <c r="Q409" i="13" s="1"/>
  <c r="D59" i="1"/>
  <c r="D47" i="1"/>
  <c r="F39" i="9"/>
  <c r="F37" i="9" s="1"/>
  <c r="F9" i="9" s="1"/>
  <c r="T142" i="9"/>
  <c r="W60" i="9"/>
  <c r="H12" i="10"/>
  <c r="G211" i="10"/>
  <c r="G208" i="10" s="1"/>
  <c r="K68" i="10"/>
  <c r="R426" i="13"/>
  <c r="K307" i="13"/>
  <c r="W307" i="13"/>
  <c r="W302" i="13" s="1"/>
  <c r="M122" i="13"/>
  <c r="W112" i="13"/>
  <c r="W95" i="13"/>
  <c r="V92" i="13"/>
  <c r="O75" i="15"/>
  <c r="H30" i="15"/>
  <c r="H18" i="15" s="1"/>
  <c r="H12" i="15" s="1"/>
  <c r="J215" i="13"/>
  <c r="M53" i="15"/>
  <c r="I18" i="15"/>
  <c r="I12" i="15" s="1"/>
  <c r="R92" i="13"/>
  <c r="S368" i="13"/>
  <c r="P408" i="13"/>
  <c r="P294" i="13"/>
  <c r="D51" i="15"/>
  <c r="P14" i="1"/>
  <c r="T272" i="9"/>
  <c r="I255" i="9"/>
  <c r="R255" i="9"/>
  <c r="I195" i="9"/>
  <c r="I91" i="9"/>
  <c r="I114" i="9"/>
  <c r="U101" i="9"/>
  <c r="L62" i="9"/>
  <c r="E12" i="10"/>
  <c r="E10" i="10" s="1"/>
  <c r="I12" i="10"/>
  <c r="J211" i="10"/>
  <c r="J208" i="10" s="1"/>
  <c r="M208" i="10" s="1"/>
  <c r="Q12" i="10"/>
  <c r="U93" i="10"/>
  <c r="U10" i="10" s="1"/>
  <c r="T119" i="10"/>
  <c r="S78" i="13"/>
  <c r="Q83" i="10"/>
  <c r="J103" i="10"/>
  <c r="J60" i="15"/>
  <c r="N9" i="13"/>
  <c r="D165" i="10"/>
  <c r="D163" i="10" s="1"/>
  <c r="D125" i="1"/>
  <c r="G125" i="1"/>
  <c r="G68" i="1"/>
  <c r="G73" i="1"/>
  <c r="N57" i="1"/>
  <c r="M58" i="1"/>
  <c r="N62" i="1"/>
  <c r="M64" i="1"/>
  <c r="U53" i="1"/>
  <c r="S57" i="1"/>
  <c r="S62" i="1"/>
  <c r="S68" i="1"/>
  <c r="S81" i="1"/>
  <c r="H162" i="9"/>
  <c r="F207" i="9"/>
  <c r="O278" i="9"/>
  <c r="Q281" i="9"/>
  <c r="O284" i="9"/>
  <c r="Q287" i="9"/>
  <c r="O290" i="9"/>
  <c r="O296" i="9"/>
  <c r="Q300" i="9"/>
  <c r="Q204" i="9"/>
  <c r="O166" i="9"/>
  <c r="Q167" i="9"/>
  <c r="O176" i="9"/>
  <c r="O147" i="9"/>
  <c r="O124" i="9"/>
  <c r="S89" i="9"/>
  <c r="R70" i="9"/>
  <c r="R60" i="9" s="1"/>
  <c r="U62" i="9"/>
  <c r="U70" i="9"/>
  <c r="K43" i="9"/>
  <c r="E201" i="10"/>
  <c r="F12" i="15"/>
  <c r="P36" i="15"/>
  <c r="S22" i="15"/>
  <c r="S42" i="15"/>
  <c r="S47" i="15"/>
  <c r="U40" i="15"/>
  <c r="P61" i="13"/>
  <c r="G53" i="1"/>
  <c r="I53" i="1"/>
  <c r="G65" i="1"/>
  <c r="S65" i="1"/>
  <c r="I243" i="9"/>
  <c r="I241" i="9" s="1"/>
  <c r="I247" i="9"/>
  <c r="K241" i="9"/>
  <c r="O265" i="9"/>
  <c r="Q266" i="9"/>
  <c r="U255" i="9"/>
  <c r="U241" i="9" s="1"/>
  <c r="U259" i="9"/>
  <c r="I230" i="9"/>
  <c r="R225" i="9"/>
  <c r="U225" i="9"/>
  <c r="I184" i="9"/>
  <c r="K182" i="9"/>
  <c r="L184" i="9"/>
  <c r="U184" i="9"/>
  <c r="Q164" i="9"/>
  <c r="O169" i="9"/>
  <c r="M142" i="9"/>
  <c r="R11" i="9"/>
  <c r="R9" i="9" s="1"/>
  <c r="F12" i="10"/>
  <c r="G36" i="10"/>
  <c r="H68" i="10"/>
  <c r="G89" i="10"/>
  <c r="G95" i="10"/>
  <c r="G115" i="10"/>
  <c r="G111" i="10" s="1"/>
  <c r="G121" i="10"/>
  <c r="M121" i="10" s="1"/>
  <c r="H134" i="10"/>
  <c r="G192" i="10"/>
  <c r="I201" i="10"/>
  <c r="G219" i="10"/>
  <c r="J74" i="10"/>
  <c r="M74" i="10" s="1"/>
  <c r="J85" i="10"/>
  <c r="M85" i="10" s="1"/>
  <c r="L134" i="10"/>
  <c r="L201" i="10"/>
  <c r="J219" i="10"/>
  <c r="P36" i="10"/>
  <c r="Q68" i="10"/>
  <c r="P140" i="10"/>
  <c r="S70" i="10"/>
  <c r="S99" i="10"/>
  <c r="S115" i="10"/>
  <c r="S149" i="10"/>
  <c r="T165" i="10"/>
  <c r="T163" i="10" s="1"/>
  <c r="S192" i="10"/>
  <c r="S203" i="10"/>
  <c r="S219" i="10"/>
  <c r="P376" i="13"/>
  <c r="S41" i="13"/>
  <c r="G32" i="15"/>
  <c r="G56" i="15"/>
  <c r="G60" i="15" s="1"/>
  <c r="G57" i="15" s="1"/>
  <c r="G69" i="15"/>
  <c r="M69" i="15" s="1"/>
  <c r="J32" i="15"/>
  <c r="J36" i="15"/>
  <c r="R67" i="15"/>
  <c r="R65" i="15" s="1"/>
  <c r="S73" i="15"/>
  <c r="S67" i="15" s="1"/>
  <c r="S65" i="15" s="1"/>
  <c r="T51" i="15"/>
  <c r="Q51" i="15"/>
  <c r="Q40" i="15" s="1"/>
  <c r="Q10" i="15" s="1"/>
  <c r="Q8" i="15" s="1"/>
  <c r="V89" i="9"/>
  <c r="R40" i="15"/>
  <c r="L40" i="15"/>
  <c r="M55" i="15"/>
  <c r="R273" i="13"/>
  <c r="E40" i="15"/>
  <c r="E10" i="15" s="1"/>
  <c r="E8" i="15" s="1"/>
  <c r="F60" i="9"/>
  <c r="D119" i="10"/>
  <c r="D93" i="10"/>
  <c r="D83" i="10"/>
  <c r="D97" i="1"/>
  <c r="E65" i="1"/>
  <c r="D65" i="1" s="1"/>
  <c r="M124" i="1"/>
  <c r="M136" i="1"/>
  <c r="G133" i="1"/>
  <c r="N133" i="1"/>
  <c r="O133" i="1"/>
  <c r="G121" i="1"/>
  <c r="P121" i="1"/>
  <c r="N129" i="1"/>
  <c r="M131" i="1"/>
  <c r="P129" i="1"/>
  <c r="N125" i="1"/>
  <c r="M127" i="1"/>
  <c r="M119" i="1"/>
  <c r="M107" i="1"/>
  <c r="M113" i="1"/>
  <c r="M76" i="1"/>
  <c r="D57" i="1"/>
  <c r="N55" i="1"/>
  <c r="M56" i="1"/>
  <c r="O57" i="1"/>
  <c r="N59" i="1"/>
  <c r="M61" i="1"/>
  <c r="O62" i="1"/>
  <c r="O68" i="1"/>
  <c r="M70" i="1"/>
  <c r="M72" i="1"/>
  <c r="P57" i="1"/>
  <c r="P62" i="1"/>
  <c r="P68" i="1"/>
  <c r="T53" i="1"/>
  <c r="O48" i="1"/>
  <c r="M50" i="1"/>
  <c r="M52" i="1"/>
  <c r="O19" i="1"/>
  <c r="S19" i="1"/>
  <c r="S14" i="1"/>
  <c r="G81" i="1"/>
  <c r="P81" i="1"/>
  <c r="F95" i="9"/>
  <c r="L274" i="9"/>
  <c r="O274" i="9" s="1"/>
  <c r="Q278" i="9"/>
  <c r="Q284" i="9"/>
  <c r="Q290" i="9"/>
  <c r="Q296" i="9"/>
  <c r="L300" i="9"/>
  <c r="V272" i="9"/>
  <c r="W272" i="9"/>
  <c r="U300" i="9"/>
  <c r="L247" i="9"/>
  <c r="O247" i="9" s="1"/>
  <c r="Q251" i="9"/>
  <c r="O254" i="9"/>
  <c r="O262" i="9"/>
  <c r="Q263" i="9"/>
  <c r="O268" i="9"/>
  <c r="R243" i="9"/>
  <c r="R241" i="9" s="1"/>
  <c r="R251" i="9"/>
  <c r="U243" i="9"/>
  <c r="W241" i="9"/>
  <c r="U251" i="9"/>
  <c r="I225" i="9"/>
  <c r="O223" i="9"/>
  <c r="P225" i="9"/>
  <c r="L225" i="9"/>
  <c r="P189" i="9"/>
  <c r="O193" i="9"/>
  <c r="P195" i="9"/>
  <c r="O198" i="9"/>
  <c r="O200" i="9"/>
  <c r="Q201" i="9"/>
  <c r="O150" i="9"/>
  <c r="O51" i="15"/>
  <c r="I40" i="15"/>
  <c r="D68" i="10"/>
  <c r="M133" i="1"/>
  <c r="O129" i="1"/>
  <c r="M132" i="1"/>
  <c r="O125" i="1"/>
  <c r="M128" i="1"/>
  <c r="M120" i="1"/>
  <c r="M104" i="1"/>
  <c r="M110" i="1"/>
  <c r="M114" i="1"/>
  <c r="M88" i="1"/>
  <c r="M83" i="1"/>
  <c r="O55" i="1"/>
  <c r="O59" i="1"/>
  <c r="N68" i="1"/>
  <c r="M69" i="1"/>
  <c r="M71" i="1"/>
  <c r="N73" i="1"/>
  <c r="P65" i="1"/>
  <c r="M48" i="1"/>
  <c r="O47" i="1"/>
  <c r="M49" i="1"/>
  <c r="M51" i="1"/>
  <c r="M34" i="1"/>
  <c r="M36" i="1"/>
  <c r="M38" i="1"/>
  <c r="M41" i="1"/>
  <c r="M81" i="1"/>
  <c r="O257" i="9"/>
  <c r="P230" i="9"/>
  <c r="O230" i="9"/>
  <c r="I182" i="9"/>
  <c r="I45" i="13"/>
  <c r="G49" i="13"/>
  <c r="J382" i="13"/>
  <c r="J380" i="13" s="1"/>
  <c r="V382" i="13"/>
  <c r="V380" i="13" s="1"/>
  <c r="Q207" i="9"/>
  <c r="S182" i="9"/>
  <c r="R184" i="9"/>
  <c r="R182" i="9" s="1"/>
  <c r="V182" i="9"/>
  <c r="U189" i="9"/>
  <c r="P164" i="9"/>
  <c r="L164" i="9"/>
  <c r="O164" i="9" s="1"/>
  <c r="P167" i="9"/>
  <c r="L167" i="9"/>
  <c r="O167" i="9" s="1"/>
  <c r="P176" i="9"/>
  <c r="S162" i="9"/>
  <c r="W162" i="9"/>
  <c r="P147" i="9"/>
  <c r="P150" i="9"/>
  <c r="Q156" i="9"/>
  <c r="O158" i="9"/>
  <c r="S142" i="9"/>
  <c r="V142" i="9"/>
  <c r="K89" i="9"/>
  <c r="I109" i="9"/>
  <c r="P91" i="9"/>
  <c r="L91" i="9"/>
  <c r="M89" i="9"/>
  <c r="O99" i="9"/>
  <c r="P101" i="9"/>
  <c r="L101" i="9"/>
  <c r="O101" i="9" s="1"/>
  <c r="O105" i="9"/>
  <c r="O107" i="9"/>
  <c r="P109" i="9"/>
  <c r="O111" i="9"/>
  <c r="O113" i="9"/>
  <c r="O117" i="9"/>
  <c r="O119" i="9"/>
  <c r="P121" i="9"/>
  <c r="P124" i="9"/>
  <c r="O127" i="9"/>
  <c r="O129" i="9"/>
  <c r="Q130" i="9"/>
  <c r="O133" i="9"/>
  <c r="O135" i="9"/>
  <c r="O137" i="9"/>
  <c r="R109" i="9"/>
  <c r="U114" i="9"/>
  <c r="U130" i="9"/>
  <c r="Q62" i="9"/>
  <c r="O65" i="9"/>
  <c r="P67" i="9"/>
  <c r="O67" i="9"/>
  <c r="Q70" i="9"/>
  <c r="O73" i="9"/>
  <c r="Q74" i="9"/>
  <c r="O76" i="9"/>
  <c r="Q77" i="9"/>
  <c r="O79" i="9"/>
  <c r="Q80" i="9"/>
  <c r="O82" i="9"/>
  <c r="Q83" i="9"/>
  <c r="O85" i="9"/>
  <c r="Q86" i="9"/>
  <c r="O88" i="9"/>
  <c r="S60" i="9"/>
  <c r="P45" i="9"/>
  <c r="O45" i="9"/>
  <c r="P48" i="9"/>
  <c r="O48" i="9"/>
  <c r="P51" i="9"/>
  <c r="O51" i="9"/>
  <c r="P54" i="9"/>
  <c r="O54" i="9"/>
  <c r="P57" i="9"/>
  <c r="O57" i="9"/>
  <c r="O14" i="9"/>
  <c r="O16" i="9"/>
  <c r="Q16" i="9"/>
  <c r="O19" i="9"/>
  <c r="O23" i="9"/>
  <c r="P25" i="9"/>
  <c r="O27" i="9"/>
  <c r="Q28" i="9"/>
  <c r="Q34" i="9"/>
  <c r="P37" i="9"/>
  <c r="P39" i="9"/>
  <c r="O39" i="9"/>
  <c r="O42" i="9"/>
  <c r="R20" i="9"/>
  <c r="F68" i="10"/>
  <c r="I68" i="10"/>
  <c r="O68" i="10" s="1"/>
  <c r="H119" i="10"/>
  <c r="G140" i="10"/>
  <c r="O131" i="10"/>
  <c r="M138" i="10"/>
  <c r="K134" i="10"/>
  <c r="N134" i="10" s="1"/>
  <c r="M146" i="10"/>
  <c r="O146" i="10"/>
  <c r="O149" i="10"/>
  <c r="M152" i="10"/>
  <c r="O153" i="10"/>
  <c r="N156" i="10"/>
  <c r="M156" i="10"/>
  <c r="M162" i="10"/>
  <c r="N167" i="10"/>
  <c r="M169" i="10"/>
  <c r="N177" i="10"/>
  <c r="M179" i="10"/>
  <c r="M181" i="10"/>
  <c r="N183" i="10"/>
  <c r="M186" i="10"/>
  <c r="M188" i="10"/>
  <c r="O189" i="10"/>
  <c r="N192" i="10"/>
  <c r="M194" i="10"/>
  <c r="M196" i="10"/>
  <c r="M198" i="10"/>
  <c r="O198" i="10"/>
  <c r="O208" i="10"/>
  <c r="M211" i="10"/>
  <c r="O211" i="10"/>
  <c r="M214" i="10"/>
  <c r="M216" i="10"/>
  <c r="O216" i="10"/>
  <c r="N219" i="10"/>
  <c r="M223" i="10"/>
  <c r="P74" i="10"/>
  <c r="P68" i="10" s="1"/>
  <c r="P115" i="10"/>
  <c r="P111" i="10" s="1"/>
  <c r="R119" i="10"/>
  <c r="P136" i="10"/>
  <c r="P134" i="10" s="1"/>
  <c r="P211" i="10"/>
  <c r="P219" i="10"/>
  <c r="S36" i="10"/>
  <c r="U68" i="10"/>
  <c r="S78" i="10"/>
  <c r="S68" i="10" s="1"/>
  <c r="S95" i="10"/>
  <c r="S107" i="10"/>
  <c r="S103" i="10" s="1"/>
  <c r="S140" i="10"/>
  <c r="S134" i="10" s="1"/>
  <c r="S172" i="10"/>
  <c r="D26" i="15"/>
  <c r="D20" i="15" s="1"/>
  <c r="D18" i="15" s="1"/>
  <c r="D12" i="15" s="1"/>
  <c r="F40" i="15"/>
  <c r="D47" i="15"/>
  <c r="D40" i="15" s="1"/>
  <c r="D79" i="15"/>
  <c r="G47" i="15"/>
  <c r="H51" i="15"/>
  <c r="G75" i="15"/>
  <c r="M29" i="15"/>
  <c r="K30" i="15"/>
  <c r="M39" i="15"/>
  <c r="J42" i="15"/>
  <c r="M42" i="15" s="1"/>
  <c r="J47" i="15"/>
  <c r="O57" i="15"/>
  <c r="L73" i="15"/>
  <c r="J79" i="15"/>
  <c r="M79" i="15" s="1"/>
  <c r="P56" i="15"/>
  <c r="P60" i="15" s="1"/>
  <c r="P57" i="15" s="1"/>
  <c r="P75" i="15"/>
  <c r="P73" i="15" s="1"/>
  <c r="P67" i="15" s="1"/>
  <c r="P65" i="15" s="1"/>
  <c r="S26" i="15"/>
  <c r="S56" i="15"/>
  <c r="S60" i="15" s="1"/>
  <c r="S57" i="15" s="1"/>
  <c r="S382" i="13"/>
  <c r="S380" i="13" s="1"/>
  <c r="V78" i="13"/>
  <c r="X66" i="13"/>
  <c r="M183" i="13"/>
  <c r="O181" i="13"/>
  <c r="U181" i="13"/>
  <c r="S181" i="13" s="1"/>
  <c r="W182" i="9"/>
  <c r="Q176" i="9"/>
  <c r="O178" i="9"/>
  <c r="N162" i="9"/>
  <c r="Q147" i="9"/>
  <c r="O149" i="9"/>
  <c r="Q150" i="9"/>
  <c r="O152" i="9"/>
  <c r="P156" i="9"/>
  <c r="O156" i="9"/>
  <c r="Q91" i="9"/>
  <c r="O94" i="9"/>
  <c r="N89" i="9"/>
  <c r="O98" i="9"/>
  <c r="Q101" i="9"/>
  <c r="O104" i="9"/>
  <c r="O106" i="9"/>
  <c r="O108" i="9"/>
  <c r="Q109" i="9"/>
  <c r="O112" i="9"/>
  <c r="O118" i="9"/>
  <c r="O120" i="9"/>
  <c r="Q121" i="9"/>
  <c r="O123" i="9"/>
  <c r="Q124" i="9"/>
  <c r="O126" i="9"/>
  <c r="O128" i="9"/>
  <c r="P130" i="9"/>
  <c r="O134" i="9"/>
  <c r="O136" i="9"/>
  <c r="O138" i="9"/>
  <c r="P62" i="9"/>
  <c r="O62" i="9"/>
  <c r="O66" i="9"/>
  <c r="Q67" i="9"/>
  <c r="P70" i="9"/>
  <c r="O70" i="9"/>
  <c r="P74" i="9"/>
  <c r="O74" i="9"/>
  <c r="P77" i="9"/>
  <c r="O77" i="9"/>
  <c r="P80" i="9"/>
  <c r="O80" i="9"/>
  <c r="P83" i="9"/>
  <c r="O83" i="9"/>
  <c r="P86" i="9"/>
  <c r="O86" i="9"/>
  <c r="Q43" i="9"/>
  <c r="Q45" i="9"/>
  <c r="O47" i="9"/>
  <c r="Q48" i="9"/>
  <c r="O50" i="9"/>
  <c r="Q51" i="9"/>
  <c r="O53" i="9"/>
  <c r="Q54" i="9"/>
  <c r="O56" i="9"/>
  <c r="Q57" i="9"/>
  <c r="O59" i="9"/>
  <c r="I9" i="9"/>
  <c r="O15" i="9"/>
  <c r="P16" i="9"/>
  <c r="O18" i="9"/>
  <c r="O22" i="9"/>
  <c r="Q25" i="9"/>
  <c r="P28" i="9"/>
  <c r="O30" i="9"/>
  <c r="P34" i="9"/>
  <c r="O36" i="9"/>
  <c r="Q37" i="9"/>
  <c r="Q39" i="9"/>
  <c r="O41" i="9"/>
  <c r="D54" i="10"/>
  <c r="E165" i="10"/>
  <c r="E163" i="10" s="1"/>
  <c r="G78" i="10"/>
  <c r="G68" i="10" s="1"/>
  <c r="H83" i="10"/>
  <c r="G183" i="10"/>
  <c r="G203" i="10"/>
  <c r="G201" i="10" s="1"/>
  <c r="L25" i="10"/>
  <c r="J115" i="10"/>
  <c r="J111" i="10" s="1"/>
  <c r="N131" i="10"/>
  <c r="J136" i="10"/>
  <c r="M143" i="10"/>
  <c r="M145" i="10"/>
  <c r="N146" i="10"/>
  <c r="M148" i="10"/>
  <c r="N149" i="10"/>
  <c r="M151" i="10"/>
  <c r="N153" i="10"/>
  <c r="M153" i="10"/>
  <c r="O156" i="10"/>
  <c r="K165" i="10"/>
  <c r="K163" i="10" s="1"/>
  <c r="N172" i="10"/>
  <c r="M180" i="10"/>
  <c r="O183" i="10"/>
  <c r="M185" i="10"/>
  <c r="M187" i="10"/>
  <c r="N189" i="10"/>
  <c r="M191" i="10"/>
  <c r="O192" i="10"/>
  <c r="M195" i="10"/>
  <c r="M197" i="10"/>
  <c r="N198" i="10"/>
  <c r="M200" i="10"/>
  <c r="N203" i="10"/>
  <c r="M205" i="10"/>
  <c r="M210" i="10"/>
  <c r="N211" i="10"/>
  <c r="M213" i="10"/>
  <c r="M215" i="10"/>
  <c r="N216" i="10"/>
  <c r="M218" i="10"/>
  <c r="M222" i="10"/>
  <c r="M224" i="10"/>
  <c r="P89" i="10"/>
  <c r="Q134" i="10"/>
  <c r="S111" i="10"/>
  <c r="S119" i="10"/>
  <c r="S418" i="13"/>
  <c r="J357" i="13"/>
  <c r="U307" i="13"/>
  <c r="U302" i="13" s="1"/>
  <c r="P257" i="13"/>
  <c r="X95" i="13"/>
  <c r="M14" i="15"/>
  <c r="O47" i="15"/>
  <c r="N57" i="15"/>
  <c r="J73" i="15"/>
  <c r="M82" i="15"/>
  <c r="P32" i="15"/>
  <c r="U18" i="15"/>
  <c r="U12" i="15" s="1"/>
  <c r="S30" i="15"/>
  <c r="V317" i="13"/>
  <c r="V45" i="13"/>
  <c r="W9" i="13"/>
  <c r="V254" i="13"/>
  <c r="V252" i="13" s="1"/>
  <c r="V235" i="13"/>
  <c r="V233" i="13" s="1"/>
  <c r="X213" i="13"/>
  <c r="V11" i="13"/>
  <c r="S49" i="13"/>
  <c r="P426" i="13"/>
  <c r="M347" i="13"/>
  <c r="P35" i="13"/>
  <c r="P27" i="13"/>
  <c r="P25" i="13"/>
  <c r="P19" i="13"/>
  <c r="P17" i="13"/>
  <c r="M11" i="13"/>
  <c r="M9" i="13" s="1"/>
  <c r="Q11" i="13"/>
  <c r="R347" i="13"/>
  <c r="L345" i="13"/>
  <c r="L365" i="13"/>
  <c r="R365" i="13" s="1"/>
  <c r="J367" i="13"/>
  <c r="J365" i="13" s="1"/>
  <c r="R367" i="13"/>
  <c r="T345" i="13"/>
  <c r="S345" i="13" s="1"/>
  <c r="S347" i="13"/>
  <c r="K345" i="13"/>
  <c r="Q347" i="13"/>
  <c r="J347" i="13"/>
  <c r="P382" i="13"/>
  <c r="M380" i="13"/>
  <c r="P377" i="13"/>
  <c r="L213" i="13"/>
  <c r="P218" i="13"/>
  <c r="Q345" i="13"/>
  <c r="J353" i="13"/>
  <c r="M353" i="13"/>
  <c r="P353" i="13" s="1"/>
  <c r="M357" i="13"/>
  <c r="S353" i="13"/>
  <c r="S357" i="13"/>
  <c r="K302" i="13"/>
  <c r="J317" i="13"/>
  <c r="S317" i="13"/>
  <c r="G280" i="13"/>
  <c r="J298" i="13"/>
  <c r="P227" i="13"/>
  <c r="K252" i="13"/>
  <c r="K239" i="13" s="1"/>
  <c r="K213" i="13"/>
  <c r="Q233" i="13"/>
  <c r="R215" i="13"/>
  <c r="P224" i="13"/>
  <c r="W239" i="13"/>
  <c r="R221" i="13"/>
  <c r="Q215" i="13"/>
  <c r="N213" i="13"/>
  <c r="P215" i="13"/>
  <c r="Q217" i="13"/>
  <c r="J183" i="13"/>
  <c r="P183" i="13" s="1"/>
  <c r="L181" i="13"/>
  <c r="H95" i="13"/>
  <c r="G95" i="13"/>
  <c r="G174" i="13"/>
  <c r="G195" i="13"/>
  <c r="G217" i="13"/>
  <c r="G215" i="13" s="1"/>
  <c r="G309" i="13"/>
  <c r="G357" i="13"/>
  <c r="Q388" i="13"/>
  <c r="P399" i="13"/>
  <c r="R400" i="13"/>
  <c r="Q403" i="13"/>
  <c r="R406" i="13"/>
  <c r="R409" i="13"/>
  <c r="P421" i="13"/>
  <c r="Q275" i="13"/>
  <c r="P283" i="13"/>
  <c r="R298" i="13"/>
  <c r="P301" i="13"/>
  <c r="M298" i="13"/>
  <c r="H138" i="13"/>
  <c r="N138" i="13"/>
  <c r="R227" i="13"/>
  <c r="U365" i="13"/>
  <c r="U343" i="13" s="1"/>
  <c r="S367" i="13"/>
  <c r="S365" i="13" s="1"/>
  <c r="J213" i="13"/>
  <c r="V353" i="13"/>
  <c r="J41" i="13"/>
  <c r="P41" i="13" s="1"/>
  <c r="P172" i="13"/>
  <c r="S162" i="13"/>
  <c r="P13" i="13"/>
  <c r="H239" i="13"/>
  <c r="G298" i="13"/>
  <c r="G273" i="13" s="1"/>
  <c r="J275" i="13"/>
  <c r="P275" i="13" s="1"/>
  <c r="J286" i="13"/>
  <c r="P295" i="13"/>
  <c r="N273" i="13"/>
  <c r="Q273" i="13" s="1"/>
  <c r="Q298" i="13"/>
  <c r="S280" i="13"/>
  <c r="S286" i="13"/>
  <c r="S298" i="13"/>
  <c r="V280" i="13"/>
  <c r="L144" i="13"/>
  <c r="M140" i="13"/>
  <c r="P81" i="13"/>
  <c r="P157" i="13"/>
  <c r="P159" i="13"/>
  <c r="S146" i="13"/>
  <c r="U144" i="13"/>
  <c r="Q146" i="13"/>
  <c r="K144" i="13"/>
  <c r="Q339" i="13"/>
  <c r="P304" i="13"/>
  <c r="G122" i="13"/>
  <c r="G112" i="13" s="1"/>
  <c r="G155" i="13"/>
  <c r="H307" i="13"/>
  <c r="H302" i="13" s="1"/>
  <c r="G328" i="13"/>
  <c r="J388" i="13"/>
  <c r="J386" i="13" s="1"/>
  <c r="R380" i="13"/>
  <c r="L239" i="13"/>
  <c r="R241" i="13"/>
  <c r="P221" i="13"/>
  <c r="Q155" i="13"/>
  <c r="Q195" i="13"/>
  <c r="P205" i="13"/>
  <c r="P207" i="13"/>
  <c r="V95" i="13"/>
  <c r="Q166" i="13"/>
  <c r="P168" i="13"/>
  <c r="P170" i="13"/>
  <c r="R339" i="13"/>
  <c r="M388" i="13"/>
  <c r="P398" i="13"/>
  <c r="M418" i="13"/>
  <c r="P418" i="13" s="1"/>
  <c r="V418" i="13"/>
  <c r="V357" i="13"/>
  <c r="V368" i="13"/>
  <c r="R304" i="13"/>
  <c r="M309" i="13"/>
  <c r="P309" i="13" s="1"/>
  <c r="P312" i="13"/>
  <c r="M328" i="13"/>
  <c r="P328" i="13" s="1"/>
  <c r="P330" i="13"/>
  <c r="M331" i="13"/>
  <c r="P331" i="13" s="1"/>
  <c r="Q336" i="13"/>
  <c r="V309" i="13"/>
  <c r="V331" i="13"/>
  <c r="V286" i="13"/>
  <c r="V298" i="13"/>
  <c r="P255" i="13"/>
  <c r="P259" i="13"/>
  <c r="R263" i="13"/>
  <c r="Q263" i="13"/>
  <c r="S249" i="13"/>
  <c r="S247" i="13" s="1"/>
  <c r="J140" i="13"/>
  <c r="J174" i="13"/>
  <c r="P174" i="13" s="1"/>
  <c r="S201" i="13"/>
  <c r="V140" i="13"/>
  <c r="V89" i="13"/>
  <c r="V87" i="13" s="1"/>
  <c r="I138" i="13"/>
  <c r="G179" i="13"/>
  <c r="O144" i="13"/>
  <c r="M233" i="13"/>
  <c r="P235" i="13"/>
  <c r="G78" i="13"/>
  <c r="I64" i="13"/>
  <c r="I9" i="13" s="1"/>
  <c r="H233" i="13"/>
  <c r="H213" i="13" s="1"/>
  <c r="G235" i="13"/>
  <c r="G233" i="13" s="1"/>
  <c r="I247" i="13"/>
  <c r="I239" i="13" s="1"/>
  <c r="G249" i="13"/>
  <c r="G247" i="13" s="1"/>
  <c r="G239" i="13" s="1"/>
  <c r="I307" i="13"/>
  <c r="I302" i="13" s="1"/>
  <c r="G317" i="13"/>
  <c r="H365" i="13"/>
  <c r="H343" i="13" s="1"/>
  <c r="I365" i="13"/>
  <c r="I343" i="13" s="1"/>
  <c r="G368" i="13"/>
  <c r="H395" i="13"/>
  <c r="H386" i="13" s="1"/>
  <c r="G397" i="13"/>
  <c r="G395" i="13" s="1"/>
  <c r="G386" i="13" s="1"/>
  <c r="Q424" i="13"/>
  <c r="N422" i="13"/>
  <c r="Q422" i="13" s="1"/>
  <c r="X424" i="13"/>
  <c r="X422" i="13" s="1"/>
  <c r="V426" i="13"/>
  <c r="V424" i="13" s="1"/>
  <c r="V422" i="13" s="1"/>
  <c r="M392" i="13"/>
  <c r="P392" i="13" s="1"/>
  <c r="P394" i="13"/>
  <c r="N367" i="13"/>
  <c r="M368" i="13"/>
  <c r="N380" i="13"/>
  <c r="Q380" i="13" s="1"/>
  <c r="Q382" i="13"/>
  <c r="M280" i="13"/>
  <c r="P282" i="13"/>
  <c r="P288" i="13"/>
  <c r="M286" i="13"/>
  <c r="P286" i="13" s="1"/>
  <c r="M244" i="13"/>
  <c r="P246" i="13"/>
  <c r="R235" i="13"/>
  <c r="O233" i="13"/>
  <c r="R233" i="13" s="1"/>
  <c r="M195" i="13"/>
  <c r="P195" i="13" s="1"/>
  <c r="P197" i="13"/>
  <c r="J122" i="13"/>
  <c r="P124" i="13"/>
  <c r="R114" i="13"/>
  <c r="O112" i="13"/>
  <c r="R112" i="13" s="1"/>
  <c r="M129" i="13"/>
  <c r="P131" i="13"/>
  <c r="P357" i="13"/>
  <c r="P370" i="13"/>
  <c r="Q374" i="13"/>
  <c r="R275" i="13"/>
  <c r="P292" i="13"/>
  <c r="Q295" i="13"/>
  <c r="R140" i="13"/>
  <c r="R119" i="13"/>
  <c r="Q122" i="13"/>
  <c r="R132" i="13"/>
  <c r="L302" i="13"/>
  <c r="R307" i="13"/>
  <c r="H45" i="13"/>
  <c r="G45" i="13" s="1"/>
  <c r="J403" i="13"/>
  <c r="P403" i="13" s="1"/>
  <c r="P405" i="13"/>
  <c r="N395" i="13"/>
  <c r="M397" i="13"/>
  <c r="M411" i="13"/>
  <c r="Q411" i="13"/>
  <c r="V411" i="13"/>
  <c r="V409" i="13" s="1"/>
  <c r="W409" i="13"/>
  <c r="W386" i="13" s="1"/>
  <c r="W347" i="13"/>
  <c r="V348" i="13"/>
  <c r="J325" i="13"/>
  <c r="Q325" i="13"/>
  <c r="N307" i="13"/>
  <c r="M307" i="13" s="1"/>
  <c r="Q309" i="13"/>
  <c r="O325" i="13"/>
  <c r="R325" i="13" s="1"/>
  <c r="R328" i="13"/>
  <c r="T325" i="13"/>
  <c r="S328" i="13"/>
  <c r="X325" i="13"/>
  <c r="X302" i="13" s="1"/>
  <c r="V328" i="13"/>
  <c r="M249" i="13"/>
  <c r="N247" i="13"/>
  <c r="N239" i="13" s="1"/>
  <c r="Q239" i="13" s="1"/>
  <c r="M254" i="13"/>
  <c r="O252" i="13"/>
  <c r="P265" i="13"/>
  <c r="M263" i="13"/>
  <c r="P263" i="13" s="1"/>
  <c r="W215" i="13"/>
  <c r="W213" i="13" s="1"/>
  <c r="V217" i="13"/>
  <c r="V215" i="13" s="1"/>
  <c r="V213" i="13" s="1"/>
  <c r="G66" i="13"/>
  <c r="G64" i="13" s="1"/>
  <c r="R392" i="13"/>
  <c r="P318" i="13"/>
  <c r="T273" i="13"/>
  <c r="P241" i="13"/>
  <c r="P258" i="13"/>
  <c r="J201" i="13"/>
  <c r="P201" i="13" s="1"/>
  <c r="K9" i="13"/>
  <c r="P109" i="13"/>
  <c r="P103" i="13"/>
  <c r="I213" i="13"/>
  <c r="X386" i="13"/>
  <c r="S309" i="13"/>
  <c r="R280" i="13"/>
  <c r="S217" i="13"/>
  <c r="S215" i="13" s="1"/>
  <c r="S213" i="13" s="1"/>
  <c r="P194" i="13"/>
  <c r="S155" i="13"/>
  <c r="R129" i="13"/>
  <c r="R109" i="13"/>
  <c r="R166" i="13"/>
  <c r="M166" i="13"/>
  <c r="P166" i="13" s="1"/>
  <c r="O268" i="13"/>
  <c r="P361" i="13"/>
  <c r="M268" i="13"/>
  <c r="P69" i="13"/>
  <c r="M422" i="13"/>
  <c r="P422" i="13" s="1"/>
  <c r="P424" i="13"/>
  <c r="G11" i="13"/>
  <c r="J11" i="13"/>
  <c r="P11" i="13" s="1"/>
  <c r="S14" i="10"/>
  <c r="S12" i="10" s="1"/>
  <c r="U165" i="10"/>
  <c r="U163" i="10" s="1"/>
  <c r="S177" i="10"/>
  <c r="S167" i="10"/>
  <c r="T93" i="10"/>
  <c r="S58" i="10"/>
  <c r="U25" i="10"/>
  <c r="S54" i="10"/>
  <c r="T25" i="10"/>
  <c r="T10" i="10" s="1"/>
  <c r="S41" i="10"/>
  <c r="S27" i="10"/>
  <c r="P177" i="10"/>
  <c r="R165" i="10"/>
  <c r="R163" i="10" s="1"/>
  <c r="P172" i="10"/>
  <c r="P167" i="10"/>
  <c r="P125" i="10"/>
  <c r="P119" i="10" s="1"/>
  <c r="Q93" i="10"/>
  <c r="P103" i="10"/>
  <c r="P85" i="10"/>
  <c r="P58" i="10"/>
  <c r="P54" i="10"/>
  <c r="P41" i="10"/>
  <c r="R25" i="10"/>
  <c r="R10" i="10" s="1"/>
  <c r="Q25" i="10"/>
  <c r="P27" i="10"/>
  <c r="P14" i="10"/>
  <c r="P12" i="10" s="1"/>
  <c r="K93" i="10"/>
  <c r="J203" i="10"/>
  <c r="J201" i="10" s="1"/>
  <c r="L165" i="10"/>
  <c r="L163" i="10" s="1"/>
  <c r="J54" i="10"/>
  <c r="J14" i="10"/>
  <c r="V241" i="9"/>
  <c r="W211" i="9"/>
  <c r="U216" i="9"/>
  <c r="V211" i="9"/>
  <c r="V8" i="9" s="1"/>
  <c r="U162" i="9"/>
  <c r="U142" i="9"/>
  <c r="U95" i="9"/>
  <c r="U9" i="9"/>
  <c r="S241" i="9"/>
  <c r="R272" i="9"/>
  <c r="T241" i="9"/>
  <c r="T211" i="9"/>
  <c r="R216" i="9"/>
  <c r="S211" i="9"/>
  <c r="R211" i="9"/>
  <c r="R162" i="9"/>
  <c r="R142" i="9"/>
  <c r="T89" i="9"/>
  <c r="R95" i="9"/>
  <c r="M241" i="9"/>
  <c r="L243" i="9"/>
  <c r="N211" i="9"/>
  <c r="L216" i="9"/>
  <c r="M211" i="9"/>
  <c r="L142" i="9"/>
  <c r="G142" i="9"/>
  <c r="M219" i="10"/>
  <c r="O219" i="10"/>
  <c r="O201" i="10"/>
  <c r="M207" i="10"/>
  <c r="G177" i="10"/>
  <c r="O177" i="10"/>
  <c r="M182" i="10"/>
  <c r="M176" i="10"/>
  <c r="M175" i="10"/>
  <c r="G172" i="10"/>
  <c r="I165" i="10"/>
  <c r="I163" i="10" s="1"/>
  <c r="O172" i="10"/>
  <c r="M174" i="10"/>
  <c r="M171" i="10"/>
  <c r="G167" i="10"/>
  <c r="M170" i="10"/>
  <c r="M159" i="10"/>
  <c r="O159" i="10"/>
  <c r="N159" i="10"/>
  <c r="O140" i="10"/>
  <c r="N140" i="10"/>
  <c r="M140" i="10"/>
  <c r="M144" i="10"/>
  <c r="O134" i="10"/>
  <c r="O136" i="10"/>
  <c r="G136" i="10"/>
  <c r="G134" i="10" s="1"/>
  <c r="N136" i="10"/>
  <c r="G125" i="10"/>
  <c r="I93" i="10"/>
  <c r="G110" i="10"/>
  <c r="G107" i="10" s="1"/>
  <c r="G103" i="10" s="1"/>
  <c r="M103" i="10" s="1"/>
  <c r="O85" i="10"/>
  <c r="G85" i="10"/>
  <c r="G83" i="10" s="1"/>
  <c r="G14" i="10"/>
  <c r="G12" i="10" s="1"/>
  <c r="G58" i="10"/>
  <c r="I25" i="10"/>
  <c r="I10" i="10" s="1"/>
  <c r="G54" i="10"/>
  <c r="M54" i="10" s="1"/>
  <c r="G41" i="10"/>
  <c r="H25" i="10"/>
  <c r="G27" i="10"/>
  <c r="O304" i="9"/>
  <c r="Q304" i="9"/>
  <c r="Q293" i="9"/>
  <c r="Q269" i="9"/>
  <c r="O271" i="9"/>
  <c r="Q241" i="9"/>
  <c r="P243" i="9"/>
  <c r="O221" i="9"/>
  <c r="K211" i="9"/>
  <c r="I216" i="9"/>
  <c r="I211" i="9" s="1"/>
  <c r="O219" i="9"/>
  <c r="J211" i="9"/>
  <c r="Q179" i="9"/>
  <c r="O181" i="9"/>
  <c r="P179" i="9"/>
  <c r="O179" i="9"/>
  <c r="Q173" i="9"/>
  <c r="I162" i="9"/>
  <c r="O175" i="9"/>
  <c r="P173" i="9"/>
  <c r="O173" i="9"/>
  <c r="Q170" i="9"/>
  <c r="Q162" i="9"/>
  <c r="O172" i="9"/>
  <c r="P162" i="9"/>
  <c r="P170" i="9"/>
  <c r="O170" i="9"/>
  <c r="Q159" i="9"/>
  <c r="P159" i="9"/>
  <c r="O159" i="9"/>
  <c r="O161" i="9"/>
  <c r="Q153" i="9"/>
  <c r="P153" i="9"/>
  <c r="O153" i="9"/>
  <c r="I142" i="9"/>
  <c r="O155" i="9"/>
  <c r="Q142" i="9"/>
  <c r="Q144" i="9"/>
  <c r="O144" i="9"/>
  <c r="P144" i="9"/>
  <c r="O146" i="9"/>
  <c r="Q139" i="9"/>
  <c r="P139" i="9"/>
  <c r="O139" i="9"/>
  <c r="Q114" i="9"/>
  <c r="O116" i="9"/>
  <c r="P114" i="9"/>
  <c r="I95" i="9"/>
  <c r="O100" i="9"/>
  <c r="Q89" i="9"/>
  <c r="Q95" i="9"/>
  <c r="P95" i="9"/>
  <c r="O97" i="9"/>
  <c r="J89" i="9"/>
  <c r="P89" i="9" s="1"/>
  <c r="Q31" i="9"/>
  <c r="P31" i="9"/>
  <c r="O33" i="9"/>
  <c r="Q20" i="9"/>
  <c r="P20" i="9"/>
  <c r="O24" i="9"/>
  <c r="Q11" i="9"/>
  <c r="O13" i="9"/>
  <c r="P11" i="9"/>
  <c r="D134" i="10"/>
  <c r="F134" i="10"/>
  <c r="F119" i="10"/>
  <c r="D25" i="10"/>
  <c r="F25" i="10"/>
  <c r="F272" i="9"/>
  <c r="F162" i="9"/>
  <c r="F142" i="9"/>
  <c r="F89" i="9"/>
  <c r="H9" i="9"/>
  <c r="H8" i="9" s="1"/>
  <c r="G9" i="9"/>
  <c r="S121" i="1"/>
  <c r="S97" i="1"/>
  <c r="P95" i="1"/>
  <c r="L77" i="1"/>
  <c r="J95" i="1"/>
  <c r="O121" i="1"/>
  <c r="M123" i="1"/>
  <c r="M117" i="1"/>
  <c r="O97" i="1"/>
  <c r="U77" i="1"/>
  <c r="R77" i="1"/>
  <c r="P90" i="1"/>
  <c r="I77" i="1"/>
  <c r="G90" i="1"/>
  <c r="O90" i="1"/>
  <c r="O84" i="1"/>
  <c r="S73" i="1"/>
  <c r="R53" i="1"/>
  <c r="P73" i="1"/>
  <c r="J73" i="1"/>
  <c r="S53" i="1"/>
  <c r="Q53" i="1"/>
  <c r="P53" i="1" s="1"/>
  <c r="O65" i="1"/>
  <c r="S43" i="1"/>
  <c r="P43" i="1"/>
  <c r="J43" i="1"/>
  <c r="S22" i="1"/>
  <c r="P22" i="1"/>
  <c r="U12" i="1"/>
  <c r="J14" i="1"/>
  <c r="T12" i="1"/>
  <c r="S12" i="1" s="1"/>
  <c r="Q12" i="1"/>
  <c r="R12" i="1"/>
  <c r="M75" i="1"/>
  <c r="O73" i="1"/>
  <c r="N121" i="1"/>
  <c r="M118" i="1"/>
  <c r="M116" i="1"/>
  <c r="M115" i="1"/>
  <c r="M112" i="1"/>
  <c r="M111" i="1"/>
  <c r="M109" i="1"/>
  <c r="M108" i="1"/>
  <c r="M106" i="1"/>
  <c r="M105" i="1"/>
  <c r="M103" i="1"/>
  <c r="M102" i="1"/>
  <c r="M101" i="1"/>
  <c r="M100" i="1"/>
  <c r="N97" i="1"/>
  <c r="M99" i="1"/>
  <c r="G97" i="1"/>
  <c r="M94" i="1"/>
  <c r="M93" i="1"/>
  <c r="N90" i="1"/>
  <c r="M89" i="1"/>
  <c r="M87" i="1"/>
  <c r="N84" i="1"/>
  <c r="M86" i="1"/>
  <c r="N65" i="1"/>
  <c r="M67" i="1"/>
  <c r="O43" i="1"/>
  <c r="M46" i="1"/>
  <c r="M45" i="1"/>
  <c r="M32" i="1"/>
  <c r="M30" i="1"/>
  <c r="M28" i="1"/>
  <c r="M26" i="1"/>
  <c r="G22" i="1"/>
  <c r="N22" i="1"/>
  <c r="M24" i="1"/>
  <c r="H12" i="1"/>
  <c r="I12" i="1"/>
  <c r="I10" i="1" s="1"/>
  <c r="N19" i="1"/>
  <c r="M21" i="1"/>
  <c r="M18" i="1"/>
  <c r="G14" i="1"/>
  <c r="M17" i="1"/>
  <c r="O14" i="1"/>
  <c r="N14" i="1"/>
  <c r="M16" i="1"/>
  <c r="D73" i="1"/>
  <c r="D133" i="1"/>
  <c r="D121" i="1"/>
  <c r="E77" i="1"/>
  <c r="F77" i="1"/>
  <c r="D90" i="1"/>
  <c r="F53" i="1"/>
  <c r="E53" i="1"/>
  <c r="K40" i="15"/>
  <c r="J51" i="15"/>
  <c r="G95" i="1"/>
  <c r="H77" i="1"/>
  <c r="G77" i="1" s="1"/>
  <c r="F12" i="1"/>
  <c r="O238" i="9"/>
  <c r="X266" i="13"/>
  <c r="X239" i="13" s="1"/>
  <c r="V268" i="13"/>
  <c r="V266" i="13" s="1"/>
  <c r="V239" i="13" s="1"/>
  <c r="G325" i="13"/>
  <c r="O243" i="9"/>
  <c r="O225" i="9"/>
  <c r="L211" i="9"/>
  <c r="N95" i="1"/>
  <c r="E12" i="1"/>
  <c r="E10" i="1" s="1"/>
  <c r="F43" i="9"/>
  <c r="F182" i="9"/>
  <c r="F211" i="9"/>
  <c r="F241" i="9"/>
  <c r="P304" i="9"/>
  <c r="O281" i="9"/>
  <c r="O287" i="9"/>
  <c r="O293" i="9"/>
  <c r="O300" i="9"/>
  <c r="U272" i="9"/>
  <c r="O235" i="9"/>
  <c r="Q189" i="9"/>
  <c r="N182" i="9"/>
  <c r="Q182" i="9" s="1"/>
  <c r="O91" i="9"/>
  <c r="J134" i="10"/>
  <c r="M136" i="10"/>
  <c r="O18" i="15"/>
  <c r="M95" i="13"/>
  <c r="V112" i="13"/>
  <c r="Q367" i="13"/>
  <c r="O142" i="9"/>
  <c r="M201" i="10"/>
  <c r="K77" i="1"/>
  <c r="J129" i="1"/>
  <c r="M129" i="1" s="1"/>
  <c r="D95" i="1"/>
  <c r="D84" i="1"/>
  <c r="J84" i="1"/>
  <c r="M84" i="1" s="1"/>
  <c r="S84" i="1"/>
  <c r="T95" i="1"/>
  <c r="Q77" i="1"/>
  <c r="P77" i="1" s="1"/>
  <c r="P97" i="1"/>
  <c r="D48" i="1"/>
  <c r="J121" i="1"/>
  <c r="M121" i="1" s="1"/>
  <c r="J125" i="1"/>
  <c r="M125" i="1" s="1"/>
  <c r="J97" i="1"/>
  <c r="J90" i="1"/>
  <c r="J55" i="1"/>
  <c r="M55" i="1" s="1"/>
  <c r="K53" i="1"/>
  <c r="J57" i="1"/>
  <c r="M57" i="1" s="1"/>
  <c r="J59" i="1"/>
  <c r="M59" i="1" s="1"/>
  <c r="J62" i="1"/>
  <c r="M62" i="1" s="1"/>
  <c r="J65" i="1"/>
  <c r="M65" i="1" s="1"/>
  <c r="J68" i="1"/>
  <c r="M68" i="1" s="1"/>
  <c r="G43" i="1"/>
  <c r="J22" i="1"/>
  <c r="G19" i="1"/>
  <c r="J19" i="1"/>
  <c r="P19" i="1"/>
  <c r="D14" i="1"/>
  <c r="K12" i="1"/>
  <c r="O95" i="1"/>
  <c r="P274" i="9"/>
  <c r="O276" i="9"/>
  <c r="P278" i="9"/>
  <c r="P281" i="9"/>
  <c r="P284" i="9"/>
  <c r="P287" i="9"/>
  <c r="P290" i="9"/>
  <c r="P293" i="9"/>
  <c r="P296" i="9"/>
  <c r="P300" i="9"/>
  <c r="O303" i="9"/>
  <c r="O245" i="9"/>
  <c r="P247" i="9"/>
  <c r="O250" i="9"/>
  <c r="P251" i="9"/>
  <c r="O253" i="9"/>
  <c r="P255" i="9"/>
  <c r="L255" i="9"/>
  <c r="O255" i="9" s="1"/>
  <c r="O258" i="9"/>
  <c r="P259" i="9"/>
  <c r="O261" i="9"/>
  <c r="P263" i="9"/>
  <c r="L263" i="9"/>
  <c r="O263" i="9" s="1"/>
  <c r="P266" i="9"/>
  <c r="L266" i="9"/>
  <c r="O266" i="9" s="1"/>
  <c r="P269" i="9"/>
  <c r="L269" i="9"/>
  <c r="O269" i="9" s="1"/>
  <c r="O213" i="9"/>
  <c r="P213" i="9"/>
  <c r="O215" i="9"/>
  <c r="P216" i="9"/>
  <c r="O218" i="9"/>
  <c r="O220" i="9"/>
  <c r="O222" i="9"/>
  <c r="O224" i="9"/>
  <c r="O228" i="9"/>
  <c r="Q230" i="9"/>
  <c r="O233" i="9"/>
  <c r="P235" i="9"/>
  <c r="P238" i="9"/>
  <c r="J182" i="9"/>
  <c r="P184" i="9"/>
  <c r="O184" i="9"/>
  <c r="O187" i="9"/>
  <c r="M182" i="9"/>
  <c r="O192" i="9"/>
  <c r="O194" i="9"/>
  <c r="Q195" i="9"/>
  <c r="O197" i="9"/>
  <c r="O199" i="9"/>
  <c r="P201" i="9"/>
  <c r="O201" i="9"/>
  <c r="P207" i="9"/>
  <c r="O207" i="9"/>
  <c r="P142" i="9"/>
  <c r="P60" i="9"/>
  <c r="M131" i="10"/>
  <c r="N208" i="10"/>
  <c r="P83" i="10"/>
  <c r="L189" i="9"/>
  <c r="O191" i="9"/>
  <c r="V386" i="13"/>
  <c r="L12" i="1"/>
  <c r="O306" i="9"/>
  <c r="P306" i="9"/>
  <c r="Q306" i="9"/>
  <c r="Q272" i="9"/>
  <c r="P272" i="9"/>
  <c r="Q274" i="9"/>
  <c r="O277" i="9"/>
  <c r="O280" i="9"/>
  <c r="O283" i="9"/>
  <c r="O286" i="9"/>
  <c r="O289" i="9"/>
  <c r="O292" i="9"/>
  <c r="O295" i="9"/>
  <c r="O298" i="9"/>
  <c r="O302" i="9"/>
  <c r="P241" i="9"/>
  <c r="Q243" i="9"/>
  <c r="O246" i="9"/>
  <c r="Q247" i="9"/>
  <c r="O249" i="9"/>
  <c r="O251" i="9"/>
  <c r="Q255" i="9"/>
  <c r="O259" i="9"/>
  <c r="Q259" i="9"/>
  <c r="P211" i="9"/>
  <c r="Q213" i="9"/>
  <c r="Q216" i="9"/>
  <c r="Q225" i="9"/>
  <c r="O227" i="9"/>
  <c r="O229" i="9"/>
  <c r="O232" i="9"/>
  <c r="O234" i="9"/>
  <c r="Q235" i="9"/>
  <c r="O237" i="9"/>
  <c r="Q238" i="9"/>
  <c r="O240" i="9"/>
  <c r="Q184" i="9"/>
  <c r="O186" i="9"/>
  <c r="O188" i="9"/>
  <c r="O195" i="9"/>
  <c r="P204" i="9"/>
  <c r="O204" i="9"/>
  <c r="O210" i="9"/>
  <c r="O121" i="9"/>
  <c r="O11" i="9"/>
  <c r="W8" i="9"/>
  <c r="F93" i="10"/>
  <c r="M149" i="10"/>
  <c r="M183" i="10"/>
  <c r="N201" i="10"/>
  <c r="M203" i="10"/>
  <c r="L95" i="9"/>
  <c r="L109" i="9"/>
  <c r="M43" i="9"/>
  <c r="P43" i="9" s="1"/>
  <c r="L20" i="9"/>
  <c r="L25" i="9"/>
  <c r="O25" i="9" s="1"/>
  <c r="L28" i="9"/>
  <c r="O28" i="9" s="1"/>
  <c r="L31" i="9"/>
  <c r="O31" i="9" s="1"/>
  <c r="L34" i="9"/>
  <c r="O34" i="9" s="1"/>
  <c r="L37" i="9"/>
  <c r="O37" i="9" s="1"/>
  <c r="O209" i="9"/>
  <c r="O206" i="9"/>
  <c r="O203" i="9"/>
  <c r="O141" i="9"/>
  <c r="O132" i="9"/>
  <c r="O103" i="9"/>
  <c r="O93" i="9"/>
  <c r="O72" i="9"/>
  <c r="O69" i="9"/>
  <c r="O64" i="9"/>
  <c r="N12" i="10"/>
  <c r="O14" i="10"/>
  <c r="M17" i="10"/>
  <c r="M19" i="10"/>
  <c r="O19" i="10"/>
  <c r="M22" i="10"/>
  <c r="O22" i="10"/>
  <c r="O25" i="10"/>
  <c r="N27" i="10"/>
  <c r="M29" i="10"/>
  <c r="M31" i="10"/>
  <c r="M33" i="10"/>
  <c r="M35" i="10"/>
  <c r="N36" i="10"/>
  <c r="M38" i="10"/>
  <c r="M40" i="10"/>
  <c r="N41" i="10"/>
  <c r="M43" i="10"/>
  <c r="M45" i="10"/>
  <c r="M47" i="10"/>
  <c r="M49" i="10"/>
  <c r="M51" i="10"/>
  <c r="O51" i="10"/>
  <c r="O54" i="10"/>
  <c r="M57" i="10"/>
  <c r="N58" i="10"/>
  <c r="M60" i="10"/>
  <c r="M62" i="10"/>
  <c r="M64" i="10"/>
  <c r="M66" i="10"/>
  <c r="N68" i="10"/>
  <c r="N70" i="10"/>
  <c r="M72" i="10"/>
  <c r="N74" i="10"/>
  <c r="O78" i="10"/>
  <c r="M81" i="10"/>
  <c r="N83" i="10"/>
  <c r="N85" i="10"/>
  <c r="M88" i="10"/>
  <c r="O89" i="10"/>
  <c r="M91" i="10"/>
  <c r="M95" i="10"/>
  <c r="O95" i="10"/>
  <c r="M98" i="10"/>
  <c r="N99" i="10"/>
  <c r="M101" i="10"/>
  <c r="M105" i="10"/>
  <c r="M108" i="10"/>
  <c r="O110" i="10"/>
  <c r="O111" i="10"/>
  <c r="M113" i="10"/>
  <c r="M115" i="10"/>
  <c r="O115" i="10"/>
  <c r="M117" i="10"/>
  <c r="N119" i="10"/>
  <c r="O121" i="10"/>
  <c r="M124" i="10"/>
  <c r="O125" i="10"/>
  <c r="M125" i="10"/>
  <c r="M128" i="10"/>
  <c r="M130" i="10"/>
  <c r="M221" i="10"/>
  <c r="M206" i="10"/>
  <c r="O203" i="10"/>
  <c r="O167" i="10"/>
  <c r="N165" i="10"/>
  <c r="M158" i="10"/>
  <c r="M155" i="10"/>
  <c r="M142" i="10"/>
  <c r="M139" i="10"/>
  <c r="M133" i="10"/>
  <c r="N60" i="9"/>
  <c r="M9" i="9"/>
  <c r="H107" i="10"/>
  <c r="H103" i="10" s="1"/>
  <c r="H93" i="10" s="1"/>
  <c r="J12" i="10"/>
  <c r="L12" i="10"/>
  <c r="N14" i="10"/>
  <c r="M16" i="10"/>
  <c r="M18" i="10"/>
  <c r="N19" i="10"/>
  <c r="M21" i="10"/>
  <c r="N22" i="10"/>
  <c r="M24" i="10"/>
  <c r="K25" i="10"/>
  <c r="J27" i="10"/>
  <c r="O27" i="10"/>
  <c r="M30" i="10"/>
  <c r="M32" i="10"/>
  <c r="M34" i="10"/>
  <c r="J36" i="10"/>
  <c r="M36" i="10" s="1"/>
  <c r="O36" i="10"/>
  <c r="M39" i="10"/>
  <c r="J41" i="10"/>
  <c r="M41" i="10" s="1"/>
  <c r="O41" i="10"/>
  <c r="M44" i="10"/>
  <c r="M46" i="10"/>
  <c r="M48" i="10"/>
  <c r="M50" i="10"/>
  <c r="N51" i="10"/>
  <c r="M53" i="10"/>
  <c r="N54" i="10"/>
  <c r="M56" i="10"/>
  <c r="J58" i="10"/>
  <c r="O58" i="10"/>
  <c r="M61" i="10"/>
  <c r="M63" i="10"/>
  <c r="M65" i="10"/>
  <c r="M67" i="10"/>
  <c r="J70" i="10"/>
  <c r="O70" i="10"/>
  <c r="M73" i="10"/>
  <c r="M77" i="10"/>
  <c r="N78" i="10"/>
  <c r="M80" i="10"/>
  <c r="M82" i="10"/>
  <c r="L83" i="10"/>
  <c r="O83" i="10" s="1"/>
  <c r="M87" i="10"/>
  <c r="N89" i="10"/>
  <c r="J89" i="10"/>
  <c r="M89" i="10" s="1"/>
  <c r="M92" i="10"/>
  <c r="N95" i="10"/>
  <c r="M97" i="10"/>
  <c r="J99" i="10"/>
  <c r="O99" i="10"/>
  <c r="M102" i="10"/>
  <c r="M106" i="10"/>
  <c r="L107" i="10"/>
  <c r="M109" i="10"/>
  <c r="N110" i="10"/>
  <c r="N111" i="10"/>
  <c r="M114" i="10"/>
  <c r="N115" i="10"/>
  <c r="M116" i="10"/>
  <c r="M118" i="10"/>
  <c r="L119" i="10"/>
  <c r="O119" i="10" s="1"/>
  <c r="N121" i="10"/>
  <c r="M123" i="10"/>
  <c r="N125" i="10"/>
  <c r="J119" i="10"/>
  <c r="M127" i="10"/>
  <c r="M129" i="10"/>
  <c r="J167" i="10"/>
  <c r="J172" i="10"/>
  <c r="M172" i="10" s="1"/>
  <c r="J177" i="10"/>
  <c r="M177" i="10" s="1"/>
  <c r="J189" i="10"/>
  <c r="M189" i="10" s="1"/>
  <c r="J192" i="10"/>
  <c r="M192" i="10" s="1"/>
  <c r="L386" i="13"/>
  <c r="O386" i="13"/>
  <c r="U386" i="13"/>
  <c r="M325" i="13"/>
  <c r="P325" i="13" s="1"/>
  <c r="S307" i="13"/>
  <c r="V325" i="13"/>
  <c r="J45" i="13"/>
  <c r="S11" i="13"/>
  <c r="F10" i="15"/>
  <c r="F8" i="15" s="1"/>
  <c r="N73" i="15"/>
  <c r="S20" i="15"/>
  <c r="S18" i="15" s="1"/>
  <c r="S12" i="15" s="1"/>
  <c r="I386" i="13"/>
  <c r="K386" i="13"/>
  <c r="N386" i="13"/>
  <c r="T386" i="13"/>
  <c r="J307" i="13"/>
  <c r="J302" i="13" s="1"/>
  <c r="P135" i="13"/>
  <c r="L12" i="15"/>
  <c r="R78" i="13"/>
  <c r="G36" i="15"/>
  <c r="G30" i="15" s="1"/>
  <c r="T45" i="13"/>
  <c r="T9" i="13" s="1"/>
  <c r="O109" i="9" l="1"/>
  <c r="J8" i="9"/>
  <c r="M43" i="1"/>
  <c r="F10" i="1"/>
  <c r="D10" i="1" s="1"/>
  <c r="D10" i="10"/>
  <c r="D8" i="10" s="1"/>
  <c r="L162" i="9"/>
  <c r="S25" i="10"/>
  <c r="S10" i="10" s="1"/>
  <c r="Q9" i="13"/>
  <c r="U211" i="9"/>
  <c r="O95" i="9"/>
  <c r="G8" i="9"/>
  <c r="U182" i="9"/>
  <c r="S66" i="13"/>
  <c r="S64" i="13" s="1"/>
  <c r="U64" i="13"/>
  <c r="U9" i="13" s="1"/>
  <c r="T8" i="10"/>
  <c r="P30" i="15"/>
  <c r="P18" i="15" s="1"/>
  <c r="P12" i="15" s="1"/>
  <c r="M47" i="15"/>
  <c r="L60" i="9"/>
  <c r="O60" i="9" s="1"/>
  <c r="I89" i="9"/>
  <c r="I8" i="9" s="1"/>
  <c r="P93" i="10"/>
  <c r="O165" i="10"/>
  <c r="L272" i="9"/>
  <c r="O272" i="9" s="1"/>
  <c r="S268" i="13"/>
  <c r="S266" i="13" s="1"/>
  <c r="M73" i="1"/>
  <c r="G119" i="10"/>
  <c r="J20" i="15"/>
  <c r="M20" i="15" s="1"/>
  <c r="M22" i="15"/>
  <c r="V307" i="13"/>
  <c r="R89" i="9"/>
  <c r="U10" i="15"/>
  <c r="U8" i="15" s="1"/>
  <c r="S8" i="15" s="1"/>
  <c r="L64" i="13"/>
  <c r="J66" i="13"/>
  <c r="R66" i="13"/>
  <c r="M78" i="10"/>
  <c r="P182" i="9"/>
  <c r="P368" i="13"/>
  <c r="P298" i="13"/>
  <c r="J89" i="13"/>
  <c r="P92" i="13"/>
  <c r="Q60" i="9"/>
  <c r="M119" i="10"/>
  <c r="T343" i="13"/>
  <c r="S343" i="13" s="1"/>
  <c r="Q395" i="13"/>
  <c r="S201" i="10"/>
  <c r="U8" i="10"/>
  <c r="P25" i="10"/>
  <c r="P10" i="10" s="1"/>
  <c r="P8" i="10" s="1"/>
  <c r="M32" i="15"/>
  <c r="J30" i="15"/>
  <c r="M111" i="10"/>
  <c r="Q213" i="13"/>
  <c r="S8" i="9"/>
  <c r="U60" i="9"/>
  <c r="U8" i="9" s="1"/>
  <c r="M56" i="15"/>
  <c r="M60" i="15"/>
  <c r="J57" i="15"/>
  <c r="M57" i="15" s="1"/>
  <c r="V302" i="13"/>
  <c r="N8" i="9"/>
  <c r="D77" i="1"/>
  <c r="D10" i="15"/>
  <c r="T40" i="15"/>
  <c r="T10" i="15" s="1"/>
  <c r="T8" i="15" s="1"/>
  <c r="S51" i="15"/>
  <c r="S40" i="15" s="1"/>
  <c r="S10" i="15" s="1"/>
  <c r="P51" i="15"/>
  <c r="P40" i="15" s="1"/>
  <c r="U89" i="9"/>
  <c r="O40" i="15"/>
  <c r="J67" i="15"/>
  <c r="K18" i="15"/>
  <c r="N30" i="15"/>
  <c r="M75" i="15"/>
  <c r="G73" i="15"/>
  <c r="G67" i="15" s="1"/>
  <c r="G65" i="15" s="1"/>
  <c r="P201" i="10"/>
  <c r="P208" i="10"/>
  <c r="D8" i="15"/>
  <c r="O77" i="1"/>
  <c r="G165" i="10"/>
  <c r="G163" i="10" s="1"/>
  <c r="O162" i="9"/>
  <c r="Q247" i="13"/>
  <c r="U179" i="13"/>
  <c r="S179" i="13" s="1"/>
  <c r="E8" i="10"/>
  <c r="I10" i="15"/>
  <c r="I8" i="15" s="1"/>
  <c r="M181" i="13"/>
  <c r="O179" i="13"/>
  <c r="M179" i="13" s="1"/>
  <c r="X64" i="13"/>
  <c r="X9" i="13" s="1"/>
  <c r="V66" i="13"/>
  <c r="V64" i="13" s="1"/>
  <c r="L67" i="15"/>
  <c r="O73" i="15"/>
  <c r="H40" i="15"/>
  <c r="H10" i="15" s="1"/>
  <c r="H8" i="15" s="1"/>
  <c r="G51" i="15"/>
  <c r="G40" i="15" s="1"/>
  <c r="N51" i="15"/>
  <c r="R10" i="1"/>
  <c r="P380" i="13"/>
  <c r="S93" i="10"/>
  <c r="G307" i="13"/>
  <c r="G302" i="13" s="1"/>
  <c r="G138" i="13"/>
  <c r="H9" i="13"/>
  <c r="H8" i="13" s="1"/>
  <c r="V9" i="13"/>
  <c r="S239" i="13"/>
  <c r="P347" i="13"/>
  <c r="J345" i="13"/>
  <c r="P345" i="13" s="1"/>
  <c r="K343" i="13"/>
  <c r="L343" i="13"/>
  <c r="R343" i="13" s="1"/>
  <c r="R345" i="13"/>
  <c r="Q252" i="13"/>
  <c r="G213" i="13"/>
  <c r="R146" i="13"/>
  <c r="J146" i="13"/>
  <c r="P146" i="13" s="1"/>
  <c r="R144" i="13"/>
  <c r="L179" i="13"/>
  <c r="R181" i="13"/>
  <c r="J181" i="13"/>
  <c r="P181" i="13" s="1"/>
  <c r="J273" i="13"/>
  <c r="L138" i="13"/>
  <c r="S273" i="13"/>
  <c r="M144" i="13"/>
  <c r="Q144" i="13"/>
  <c r="K138" i="13"/>
  <c r="Q138" i="13" s="1"/>
  <c r="J144" i="13"/>
  <c r="R386" i="13"/>
  <c r="G9" i="13"/>
  <c r="O213" i="13"/>
  <c r="I8" i="13"/>
  <c r="V273" i="13"/>
  <c r="P388" i="13"/>
  <c r="V146" i="13"/>
  <c r="P140" i="13"/>
  <c r="M138" i="13"/>
  <c r="U138" i="13"/>
  <c r="U8" i="13" s="1"/>
  <c r="S144" i="13"/>
  <c r="M266" i="13"/>
  <c r="P266" i="13" s="1"/>
  <c r="P268" i="13"/>
  <c r="O266" i="13"/>
  <c r="R266" i="13" s="1"/>
  <c r="R268" i="13"/>
  <c r="R252" i="13"/>
  <c r="P397" i="13"/>
  <c r="M395" i="13"/>
  <c r="O302" i="13"/>
  <c r="R302" i="13" s="1"/>
  <c r="G367" i="13"/>
  <c r="G365" i="13" s="1"/>
  <c r="O138" i="13"/>
  <c r="X179" i="13"/>
  <c r="V181" i="13"/>
  <c r="P254" i="13"/>
  <c r="M252" i="13"/>
  <c r="P252" i="13" s="1"/>
  <c r="M247" i="13"/>
  <c r="P247" i="13" s="1"/>
  <c r="P249" i="13"/>
  <c r="S325" i="13"/>
  <c r="S302" i="13" s="1"/>
  <c r="T302" i="13"/>
  <c r="T8" i="13" s="1"/>
  <c r="N302" i="13"/>
  <c r="Q302" i="13" s="1"/>
  <c r="Q307" i="13"/>
  <c r="W345" i="13"/>
  <c r="V347" i="13"/>
  <c r="P411" i="13"/>
  <c r="M409" i="13"/>
  <c r="P409" i="13" s="1"/>
  <c r="P129" i="13"/>
  <c r="M112" i="13"/>
  <c r="P122" i="13"/>
  <c r="J112" i="13"/>
  <c r="P244" i="13"/>
  <c r="P280" i="13"/>
  <c r="M273" i="13"/>
  <c r="N365" i="13"/>
  <c r="M367" i="13"/>
  <c r="M213" i="13"/>
  <c r="P213" i="13" s="1"/>
  <c r="P233" i="13"/>
  <c r="G343" i="13"/>
  <c r="S165" i="10"/>
  <c r="S163" i="10" s="1"/>
  <c r="P165" i="10"/>
  <c r="P163" i="10" s="1"/>
  <c r="R8" i="10"/>
  <c r="Q10" i="10"/>
  <c r="Q8" i="10" s="1"/>
  <c r="R8" i="9"/>
  <c r="Q211" i="9"/>
  <c r="I8" i="10"/>
  <c r="O163" i="10"/>
  <c r="M134" i="10"/>
  <c r="M110" i="10"/>
  <c r="M107" i="10"/>
  <c r="M58" i="10"/>
  <c r="M14" i="10"/>
  <c r="N25" i="10"/>
  <c r="G25" i="10"/>
  <c r="K8" i="9"/>
  <c r="Q8" i="9" s="1"/>
  <c r="O216" i="9"/>
  <c r="O211" i="9"/>
  <c r="F10" i="10"/>
  <c r="F8" i="10" s="1"/>
  <c r="F8" i="9"/>
  <c r="M95" i="1"/>
  <c r="U10" i="1"/>
  <c r="T10" i="6" s="1"/>
  <c r="M90" i="1"/>
  <c r="P12" i="1"/>
  <c r="M14" i="1"/>
  <c r="M97" i="1"/>
  <c r="H10" i="1"/>
  <c r="G10" i="1" s="1"/>
  <c r="G12" i="1"/>
  <c r="M22" i="1"/>
  <c r="M19" i="1"/>
  <c r="D53" i="1"/>
  <c r="G18" i="15"/>
  <c r="M30" i="15"/>
  <c r="H10" i="10"/>
  <c r="H8" i="10" s="1"/>
  <c r="N93" i="10"/>
  <c r="O12" i="15"/>
  <c r="L10" i="15"/>
  <c r="M167" i="10"/>
  <c r="J165" i="10"/>
  <c r="O12" i="10"/>
  <c r="O20" i="9"/>
  <c r="L9" i="9"/>
  <c r="O12" i="1"/>
  <c r="L10" i="1"/>
  <c r="S45" i="13"/>
  <c r="S9" i="13" s="1"/>
  <c r="Q386" i="13"/>
  <c r="P45" i="13"/>
  <c r="O107" i="10"/>
  <c r="L103" i="10"/>
  <c r="M99" i="10"/>
  <c r="J93" i="10"/>
  <c r="M70" i="10"/>
  <c r="J68" i="10"/>
  <c r="M68" i="10" s="1"/>
  <c r="M27" i="10"/>
  <c r="J25" i="10"/>
  <c r="M25" i="10" s="1"/>
  <c r="M12" i="10"/>
  <c r="P9" i="9"/>
  <c r="M8" i="9"/>
  <c r="P8" i="9" s="1"/>
  <c r="N12" i="1"/>
  <c r="J12" i="1"/>
  <c r="K10" i="1"/>
  <c r="J53" i="1"/>
  <c r="M53" i="1" s="1"/>
  <c r="N53" i="1"/>
  <c r="G10" i="6"/>
  <c r="M36" i="15"/>
  <c r="K10" i="10"/>
  <c r="J83" i="10"/>
  <c r="M83" i="10" s="1"/>
  <c r="N107" i="10"/>
  <c r="N103" i="10"/>
  <c r="G93" i="10"/>
  <c r="L89" i="9"/>
  <c r="M302" i="13"/>
  <c r="P302" i="13" s="1"/>
  <c r="P307" i="13"/>
  <c r="O189" i="9"/>
  <c r="L182" i="9"/>
  <c r="O182" i="9" s="1"/>
  <c r="T77" i="1"/>
  <c r="S95" i="1"/>
  <c r="J77" i="1"/>
  <c r="M77" i="1" s="1"/>
  <c r="N77" i="1"/>
  <c r="P95" i="13"/>
  <c r="R213" i="13"/>
  <c r="D12" i="1"/>
  <c r="J40" i="15"/>
  <c r="M51" i="15"/>
  <c r="Q10" i="6"/>
  <c r="L241" i="9"/>
  <c r="O241" i="9" s="1"/>
  <c r="Q10" i="1"/>
  <c r="E10" i="6"/>
  <c r="G8" i="15" l="1"/>
  <c r="P10" i="15"/>
  <c r="J87" i="13"/>
  <c r="P87" i="13" s="1"/>
  <c r="P89" i="13"/>
  <c r="R64" i="13"/>
  <c r="L9" i="13"/>
  <c r="R9" i="13" s="1"/>
  <c r="H10" i="6"/>
  <c r="O89" i="9"/>
  <c r="J18" i="15"/>
  <c r="J12" i="15" s="1"/>
  <c r="J64" i="13"/>
  <c r="P66" i="13"/>
  <c r="P10" i="6"/>
  <c r="O10" i="6" s="1"/>
  <c r="S138" i="13"/>
  <c r="N40" i="15"/>
  <c r="K12" i="15"/>
  <c r="N18" i="15"/>
  <c r="J65" i="15"/>
  <c r="M65" i="15" s="1"/>
  <c r="M67" i="15"/>
  <c r="S8" i="10"/>
  <c r="L8" i="13"/>
  <c r="O67" i="15"/>
  <c r="L65" i="15"/>
  <c r="O65" i="15" s="1"/>
  <c r="M73" i="15"/>
  <c r="J343" i="13"/>
  <c r="G8" i="13"/>
  <c r="R138" i="13"/>
  <c r="J179" i="13"/>
  <c r="P179" i="13" s="1"/>
  <c r="R179" i="13"/>
  <c r="S8" i="13"/>
  <c r="P273" i="13"/>
  <c r="J138" i="13"/>
  <c r="P138" i="13" s="1"/>
  <c r="P144" i="13"/>
  <c r="O239" i="13"/>
  <c r="K8" i="13"/>
  <c r="V179" i="13"/>
  <c r="X138" i="13"/>
  <c r="X8" i="13" s="1"/>
  <c r="V144" i="13"/>
  <c r="W138" i="13"/>
  <c r="Q365" i="13"/>
  <c r="N343" i="13"/>
  <c r="N8" i="13" s="1"/>
  <c r="W343" i="13"/>
  <c r="V343" i="13" s="1"/>
  <c r="V345" i="13"/>
  <c r="P395" i="13"/>
  <c r="M386" i="13"/>
  <c r="P386" i="13" s="1"/>
  <c r="M365" i="13"/>
  <c r="P365" i="13" s="1"/>
  <c r="P367" i="13"/>
  <c r="M239" i="13"/>
  <c r="P112" i="13"/>
  <c r="G10" i="10"/>
  <c r="G8" i="10" s="1"/>
  <c r="M12" i="1"/>
  <c r="D10" i="6"/>
  <c r="C10" i="6" s="1"/>
  <c r="J10" i="6"/>
  <c r="J10" i="1"/>
  <c r="M10" i="1" s="1"/>
  <c r="N10" i="1"/>
  <c r="K10" i="6"/>
  <c r="N10" i="6" s="1"/>
  <c r="O10" i="1"/>
  <c r="O9" i="9"/>
  <c r="L8" i="9"/>
  <c r="O8" i="9" s="1"/>
  <c r="M165" i="10"/>
  <c r="J163" i="10"/>
  <c r="M163" i="10" s="1"/>
  <c r="O10" i="15"/>
  <c r="G12" i="15"/>
  <c r="M18" i="15"/>
  <c r="P10" i="1"/>
  <c r="J10" i="15"/>
  <c r="M40" i="15"/>
  <c r="S77" i="1"/>
  <c r="T10" i="1"/>
  <c r="N10" i="10"/>
  <c r="K8" i="10"/>
  <c r="N8" i="10" s="1"/>
  <c r="O103" i="10"/>
  <c r="L93" i="10"/>
  <c r="F10" i="6"/>
  <c r="J10" i="10"/>
  <c r="M93" i="10"/>
  <c r="P64" i="13" l="1"/>
  <c r="J9" i="13"/>
  <c r="P9" i="13" s="1"/>
  <c r="L8" i="15"/>
  <c r="O8" i="15" s="1"/>
  <c r="V138" i="13"/>
  <c r="V8" i="13"/>
  <c r="N12" i="15"/>
  <c r="K10" i="15"/>
  <c r="W8" i="13"/>
  <c r="J8" i="13"/>
  <c r="Q8" i="13"/>
  <c r="P239" i="13"/>
  <c r="R239" i="13"/>
  <c r="O8" i="13"/>
  <c r="R8" i="13" s="1"/>
  <c r="Q343" i="13"/>
  <c r="M343" i="13"/>
  <c r="P343" i="13" s="1"/>
  <c r="M10" i="10"/>
  <c r="J8" i="10"/>
  <c r="M8" i="10" s="1"/>
  <c r="O93" i="10"/>
  <c r="L10" i="10"/>
  <c r="L8" i="10" s="1"/>
  <c r="S10" i="6"/>
  <c r="R10" i="6" s="1"/>
  <c r="S10" i="1"/>
  <c r="M10" i="6"/>
  <c r="I10" i="6"/>
  <c r="L10" i="6" s="1"/>
  <c r="G10" i="15"/>
  <c r="M10" i="15" s="1"/>
  <c r="M12" i="15"/>
  <c r="K8" i="15" l="1"/>
  <c r="N10" i="15"/>
  <c r="M8" i="13"/>
  <c r="P8" i="13" s="1"/>
  <c r="O10" i="10"/>
  <c r="O8" i="10"/>
  <c r="J8" i="15" l="1"/>
  <c r="M8" i="15" s="1"/>
  <c r="N8" i="15"/>
</calcChain>
</file>

<file path=xl/sharedStrings.xml><?xml version="1.0" encoding="utf-8"?>
<sst xmlns="http://schemas.openxmlformats.org/spreadsheetml/2006/main" count="2872" uniqueCount="1074">
  <si>
    <t>(Ñ³½³ñ ¹ñ³ÙÝ»ñáí)</t>
  </si>
  <si>
    <t>îáÕÇ NN</t>
  </si>
  <si>
    <t>ºÏ³Ùï³ï»ë³ÏÝ»ñÁ</t>
  </si>
  <si>
    <t>Ðá¹í³ÍÇ NN</t>
  </si>
  <si>
    <t>ÀÝ¹³Ù»ÝÁ</t>
  </si>
  <si>
    <t>³Û¹ ÃíáõÙ`</t>
  </si>
  <si>
    <t>í³ñã³Ï³Ý µÛáõç»</t>
  </si>
  <si>
    <t>ýáÝ¹³ÛÇÝ µÛáõç»</t>
  </si>
  <si>
    <t>1000</t>
  </si>
  <si>
    <t/>
  </si>
  <si>
    <t>1100</t>
  </si>
  <si>
    <t>1. Ð²ðÎºð ºì îàôðøºð     (ïáÕ 1110 + ïáÕ 1120 + ïáÕ 1130 +ïáÕ1140+ ïáÕ 1150 ) ,                   ³Û¹ ÃíáõÙ`</t>
  </si>
  <si>
    <t>7100</t>
  </si>
  <si>
    <t>1110</t>
  </si>
  <si>
    <t>1.1 ¶áõÛù³ÛÇÝ Ñ³ñÏ»ñ ³Ýß³ñÅ ·áõÛùÇó (ïáÕ 1111 + ïáÕ 1112+ïáÕ1113),                                            ³Û¹ ÃíáõÙ`</t>
  </si>
  <si>
    <t>7131</t>
  </si>
  <si>
    <t>1111</t>
  </si>
  <si>
    <t>¶áõÛù³Ñ³ñÏ  Ñ³Ù³ÛÝùÝ»ñÇ í³ñã³Ï³Ý ï³ñ³ÍùÝ»ñáõÙ ·ïÝíáÕ ß»Ýù»ñÇ ¨ ßÇÝáõÃÛáõÝÝ»ñÇ Ñ³Ù³ñ</t>
  </si>
  <si>
    <t>1112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</si>
  <si>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</si>
  <si>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</si>
  <si>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</si>
  <si>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</si>
  <si>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</si>
  <si>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7136</t>
  </si>
  <si>
    <t>1121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</si>
  <si>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</si>
  <si>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</si>
  <si>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</si>
  <si>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7145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</si>
  <si>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</si>
  <si>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</si>
  <si>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</si>
  <si>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</si>
  <si>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</si>
  <si>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</si>
  <si>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</si>
  <si>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</si>
  <si>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</si>
  <si>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</si>
  <si>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</si>
  <si>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</si>
  <si>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</si>
  <si>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</si>
  <si>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</si>
  <si>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</si>
  <si>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</si>
  <si>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</si>
  <si>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</si>
  <si>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</si>
  <si>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</si>
  <si>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</si>
  <si>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</si>
  <si>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</si>
  <si>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</si>
  <si>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</si>
  <si>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</si>
  <si>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</si>
  <si>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</si>
  <si>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</si>
  <si>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</si>
  <si>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</si>
  <si>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</si>
  <si>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</si>
  <si>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</si>
  <si>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 xml:space="preserve">²ÛÉ ï»Õ³Ï³Ý ïáõñù»ñ_x000D_
</t>
  </si>
  <si>
    <t>1140</t>
  </si>
  <si>
    <t>1.4 Ð³Ù³ÛÝùÇ µÛáõç» í×³ñíáÕ å»ï³Ï³Ý ïáõñù»ñ  (ïáÕ 1141 + ïáÕ 1142), ³Û¹ ÃíáõÙ`</t>
  </si>
  <si>
    <t>7146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</si>
  <si>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</si>
  <si>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</si>
  <si>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</si>
  <si>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</si>
  <si>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</si>
  <si>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2. ä²ÞîàÜ²Î²Ü ¸ð²Ø²ÞÜàðÐÜºð              (ïáÕ 1210 + ïáÕ 1220 + ïáÕ 1230 + ïáÕ 1240 + ïáÕ 1250 + ïáÕ 1260),                               ³Û¹ ÃíáõÙ`</t>
  </si>
  <si>
    <t>7300</t>
  </si>
  <si>
    <t>1230</t>
  </si>
  <si>
    <t>2.3 ÀÝÃ³óÇÏ ³ñï³ùÇÝ å³ßïáÝ³Ï³Ý ¹ñ³Ù³ßÝáñÑÝ»ñ`  ëï³óí³Í ÙÇç³½·³ÛÇÝ Ï³½Ù³Ï»ñåáõÃÛáõÝÝ»ñÇó</t>
  </si>
  <si>
    <t>7321</t>
  </si>
  <si>
    <t>1231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</si>
  <si>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</si>
  <si>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1240</t>
  </si>
  <si>
    <t>2.4 Î³åÇï³É ³ñï³ùÇÝ å³ßïáÝ³Ï³Ý ¹ñ³Ù³ßÝáñÑÝ»ñ`  ëï³óí³Í ÙÇç³½·³ÛÇÝ Ï³½Ù³Ï»ñåáõÃÛáõÝÝ»ñÇó</t>
  </si>
  <si>
    <t>7322</t>
  </si>
  <si>
    <t>1241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</si>
  <si>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</si>
  <si>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</si>
  <si>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</si>
  <si>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7331</t>
  </si>
  <si>
    <t>1251</t>
  </si>
  <si>
    <t>ä»ï³Ï³Ý µÛáõç»Çó ýÇÝ³Ýë³Ï³Ý Ñ³Ù³Ñ³ñÃ»óÙ³Ý ëÏ½µáõÝùáí ïñ³Ù³¹ñíáÕ ¹áï³óÇ³Ý»ñ</t>
  </si>
  <si>
    <t>1255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</si>
  <si>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</si>
  <si>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</si>
  <si>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         ³Û¹ ÃíáõÙ`</t>
  </si>
  <si>
    <t>7332</t>
  </si>
  <si>
    <t>1261</t>
  </si>
  <si>
    <t>ä»ï³Ï³Ý µÛáõç»Çó Ï³åÇï³É Í³Ëë»ñÇ ýÇÝ³Ýë³íáñÙ³Ý Ýå³ï³Ï³ÛÇÝ Ñ³ïÏ³óáõÙÝ»ñ (ëáõµí»ÝóÇ³Ý»ñ)</t>
  </si>
  <si>
    <t>1300</t>
  </si>
  <si>
    <t>3. ²ÚÈ ºÎ²ØàôîÜºð                                   (ïáÕ 1310 + ïáÕ 1320 + ïáÕ 1330 + ïáÕ 1340 + ïáÕ 1350 + ïáÕ 1360 + ïáÕ 1370 + ïáÕ 1380 + ïáÕ 1390),                                                        ³Û¹ ÃíáõÙ`</t>
  </si>
  <si>
    <t>7400</t>
  </si>
  <si>
    <t>1320</t>
  </si>
  <si>
    <t>3.2 Þ³Ñ³µ³ÅÇÝÝ»ñ,                                         ³Û¹ ÃíáõÙ`</t>
  </si>
  <si>
    <t>7412</t>
  </si>
  <si>
    <t>1321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</si>
  <si>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</si>
  <si>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</si>
  <si>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</si>
  <si>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7415</t>
  </si>
  <si>
    <t>1331</t>
  </si>
  <si>
    <t>Ð³Ù³ÛÝùÇ ë»÷³Ï³ÝáõÃÛáõÝ Ñ³Ù³ñíáÕ ÑáÕ»ñÇ í³ñÓ³í×³ñÝ»ñ</t>
  </si>
  <si>
    <t>1333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</si>
  <si>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</si>
  <si>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</si>
  <si>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</si>
  <si>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</si>
  <si>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</si>
  <si>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7421</t>
  </si>
  <si>
    <t>1342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</si>
  <si>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</si>
  <si>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1350</t>
  </si>
  <si>
    <t>3.5 ì³ñã³Ï³Ý ·³ÝÓáõÙÝ»ñ (ïáÕ 1351 + ïáÕ 1352+ïáÕ 1353),                                                        ³Û¹ ÃíáõÙ`</t>
  </si>
  <si>
    <t>7422</t>
  </si>
  <si>
    <t>1351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</si>
  <si>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</si>
  <si>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</si>
  <si>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</si>
  <si>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</si>
  <si>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</si>
  <si>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</si>
  <si>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</si>
  <si>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</si>
  <si>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</si>
  <si>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</si>
  <si>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</si>
  <si>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</si>
  <si>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</si>
  <si>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</si>
  <si>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</si>
  <si>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</si>
  <si>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</si>
  <si>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</si>
  <si>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</si>
  <si>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</si>
  <si>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</si>
  <si>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</si>
  <si>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</si>
  <si>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</si>
  <si>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</si>
  <si>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</si>
  <si>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</si>
  <si>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</si>
  <si>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</si>
  <si>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</si>
  <si>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</si>
  <si>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1352</t>
  </si>
  <si>
    <t>Ð³Ù³ÛÝùÇ í³ñã³Ï³Ý ï³ñ³ÍùáõÙ ÇÝùÝ³Ï³Ù Ï³éáõóí³Í ß»Ýù»ñÇ, ßÇÝáõÃÛáõÝÝ»ñÇ ûñÇÝ³Ï³Ý³óÙ³Ý Ñ³Ù³ñ í×³ñÝ»ñ</t>
  </si>
  <si>
    <t>1360</t>
  </si>
  <si>
    <t>7431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</si>
  <si>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</si>
  <si>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</si>
  <si>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</si>
  <si>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</si>
  <si>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</si>
  <si>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3.7 ÀÝÃ³óÇÏ áã å³ßïáÝ³Ï³Ý ¹ñ³Ù³ßÝáñÑÝ»ñ (ïáÕ 1371 + ïáÕ 1372),                                ³Û¹ ÃíáõÙ`</t>
  </si>
  <si>
    <t>7441</t>
  </si>
  <si>
    <t>1372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</si>
  <si>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</si>
  <si>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</si>
  <si>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                                  ³Û¹ ÃíáõÙ`</t>
  </si>
  <si>
    <t>7442</t>
  </si>
  <si>
    <t>1381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</si>
  <si>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</si>
  <si>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1390</t>
  </si>
  <si>
    <t>3.9 ²ÛÉ »Ï³ÙáõïÝ»ñ                    (ïáÕ 1391 + ïáÕ 1392 + ïáÕ 1393),                                  ³Û¹ ÃíáõÙ`</t>
  </si>
  <si>
    <t>7451</t>
  </si>
  <si>
    <t>1391</t>
  </si>
  <si>
    <t>Ð³Ù³ÛÝùÇ ·áõÛùÇÝ å³ï×³é³Í íÝ³ëÝ»ñÇ ÷áËÑ³ïáõóáõÙÇó Ùáõïù»ñ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</si>
  <si>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</si>
  <si>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</si>
  <si>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</si>
  <si>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</si>
  <si>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t xml:space="preserve">2023 թվական </t>
  </si>
  <si>
    <t xml:space="preserve">2024 թվական </t>
  </si>
  <si>
    <t xml:space="preserve">2025 թվական </t>
  </si>
  <si>
    <t>3.6 Øáõïù»ñ ïáõÛÅ»ñÇó, ïáõ·³ÝùÝ»ñÇó      (ïáÕ 1361 + ïáÕ 1362)
³Û¹ ÃíáõÙ`</t>
  </si>
  <si>
    <t xml:space="preserve">Ð³í»Éí³Í  N 2 </t>
  </si>
  <si>
    <t>´³ÅÇÝ</t>
  </si>
  <si>
    <t>ÊáõÙµ</t>
  </si>
  <si>
    <t>¸³ë</t>
  </si>
  <si>
    <t>01</t>
  </si>
  <si>
    <t>0</t>
  </si>
  <si>
    <t>1</t>
  </si>
  <si>
    <t>áñÇó`</t>
  </si>
  <si>
    <t>3</t>
  </si>
  <si>
    <t>ÀÝ¹Ñ³Ýáõñ µÝáõÛÃÇ Í³é³ÛáõÃÛáõÝÝ»ñ</t>
  </si>
  <si>
    <t>5</t>
  </si>
  <si>
    <t>6</t>
  </si>
  <si>
    <t>ÀÝ¹Ñ³Ýáõñ µÝáõÛÃÇ Ñ³Ýñ³ÛÇÝ Í³é³ÛáõÃÛáõÝÝ»ñ (³ÛÉ ¹³ë»ñÇÝ ãå³ïÏ³ÝáÕ)</t>
  </si>
  <si>
    <t>02</t>
  </si>
  <si>
    <t>2</t>
  </si>
  <si>
    <t>ø³Õ³ù³óÇ³Ï³Ý å³ßïå³ÝáõÃÛáõÝ</t>
  </si>
  <si>
    <t>ä³ßïå³ÝáõÃÛáõÝ (³ÛÉ ¹³ë»ñÇÝ ãå³ïÏ³ÝáÕ)</t>
  </si>
  <si>
    <t>04</t>
  </si>
  <si>
    <t>ÀÝ¹Ñ³Ýáõñ µÝáõÛÃÇ ïÝï»ë³Ï³Ý, ³é¨ïñ³ÛÇÝ ¨ ³ßË³ï³ÝùÇ ·Íáí Ñ³ñ³µ»ñáõÃÛáõÝÝ»ñ</t>
  </si>
  <si>
    <t>¶ÛáõÕ³ïÝï»ëáõÃÛáõÝ, ³Ýï³é³ÛÇÝ ïÝï»ëáõÃÛáõÝ, ÓÏÝáñëáõÃÛáõÝ ¨ áñëáñ¹áõÃÛáõÝ</t>
  </si>
  <si>
    <t>4</t>
  </si>
  <si>
    <t>àéá·áõÙ</t>
  </si>
  <si>
    <t>ì³é»ÉÇù ¨ ¿Ý»ñ·»ïÇÏ³</t>
  </si>
  <si>
    <t>îñ³Ýëåáñï</t>
  </si>
  <si>
    <t>7</t>
  </si>
  <si>
    <t>²ÛÉ µÝ³·³í³éÝ»ñ</t>
  </si>
  <si>
    <t>9</t>
  </si>
  <si>
    <t>îÝï»ë³Ï³Ý Ñ³ñ³µ»ñáõÃÛáõÝÝ»ñ (³ÛÉ ¹³ë»ñÇÝ ãå³ïÏ³ÝáÕ)</t>
  </si>
  <si>
    <t>05</t>
  </si>
  <si>
    <t>²Õµ³Ñ³ÝáõÙ</t>
  </si>
  <si>
    <t>Î»Õï³çñ»ñÇ Ñ»é³óáõÙ</t>
  </si>
  <si>
    <t>Þñç³Ï³ ÙÇç³í³ÛñÇ ³ÕïáïÙ³Ý ¹»Ù å³Ûù³ñ</t>
  </si>
  <si>
    <t>06</t>
  </si>
  <si>
    <t>´Ý³Ï³ñ³Ý³ÛÇÝ ßÇÝ³ñ³ñáõÃÛáõÝ</t>
  </si>
  <si>
    <t>öáÕáóÝ»ñÇ Éáõë³íáñáõÙ</t>
  </si>
  <si>
    <t>07</t>
  </si>
  <si>
    <t>´ÅßÏ³Ï³Ý ³åñ³ÝùÝ»ñ, ë³ñù»ñ ¨ ë³ñù³íáñáõÙÝ»ñ</t>
  </si>
  <si>
    <t>¸»Õ³·áñÍ³Ï³Ý ³åñ³ÝùÝ»ñ</t>
  </si>
  <si>
    <t>²éáÕç³å³ÑáõÃÛáõÝ (³ÛÉ ¹³ë»ñÇÝ ãå³ïÏ³ÝáÕ)</t>
  </si>
  <si>
    <t>²éáÕç³å³Ñ³Ï³Ý Ñ³ñ³ÏÇó Í³é³ÛáõÃÛáõÝÝ»ñ ¨ Íñ³·ñ»ñ</t>
  </si>
  <si>
    <t>08</t>
  </si>
  <si>
    <t>Ð³Ý·ëïÇ ¨ ëåáñïÇ Í³é³ÛáõÃÛáõÝÝ»ñ</t>
  </si>
  <si>
    <t>Øß³ÏáõÃ³ÛÇÝ Í³é³ÛáõÃÛáõÝÝ»ñ</t>
  </si>
  <si>
    <t>¶ñ³¹³ñ³ÝÝ»ñ</t>
  </si>
  <si>
    <t>Â³Ý·³ñ³ÝÝ»ñ ¨ óáõó³ëñ³ÑÝ»ñ</t>
  </si>
  <si>
    <t>Øß³ÏáõÛÃÇ ïÝ»ñ, ³ÏáõÙµÝ»ñ, Ï»ÝïñáÝÝ»ñ</t>
  </si>
  <si>
    <t>²ÛÉ Ùß³ÏáõÃ³ÛÇÝ Ï³½Ù³Ï»ñåáõÃÛáõÝÝ»ñ</t>
  </si>
  <si>
    <t>²ñí»ëï</t>
  </si>
  <si>
    <t>ºñÇï³ë³ñ¹³Ï³Ý Íñ³·ñ»ñ</t>
  </si>
  <si>
    <t>ÎñáÝ³Ï³Ý ¨ Ñ³ë³ñ³Ï³Ï³Ý ³ÛÉ Í³é³ÛáõÃÛáõÝÝ»ñ</t>
  </si>
  <si>
    <t>09</t>
  </si>
  <si>
    <t>Ü³Ë³¹åñáó³Ï³Ý ¨ ï³ññ³Ï³Ý ÁÝ¹Ñ³Ýáõñ ÏñÃáõÃÛáõÝ</t>
  </si>
  <si>
    <t>ØÇçÝ³Ï³ñ· ÁÝ¹Ñ³Ýáõñ ÏñÃáõÃÛáõÝ</t>
  </si>
  <si>
    <t>ÐÇÙÝ³Ï³Ý ÁÝ¹Ñ³Ýáõñ ÏñÃáõÃÛáõÝ</t>
  </si>
  <si>
    <t>²ñï³¹åñáó³Ï³Ý ¹³ëïÇ³ñ³ÏáõÃÛáõÝ</t>
  </si>
  <si>
    <t>10</t>
  </si>
  <si>
    <t>ÀÝï³ÝÇùÇ ³Ý¹³ÙÝ»ñ ¨ ½³í³ÏÝ»ñ</t>
  </si>
  <si>
    <t>êáóÇ³É³Ï³Ý å³ßïå³ÝáõÃÛáõÝ (³ÛÉ ¹³ë»ñÇÝ ãå³ïÏ³ÝáÕ)</t>
  </si>
  <si>
    <t>11</t>
  </si>
  <si>
    <t>ÐÐ Ñ³Ù³ÛÝùÝ»ñÇ å³Ñáõëï³ÛÇÝ ýáÝ¹</t>
  </si>
  <si>
    <t>´Ûáõç»ï³ÛÇÝ Í³Ëë»ñÇ ïÝï»ë³·Çï³Ï³Ý ¹³ë³Ï³ñ·Ù³Ý Ñá¹í³ÍÝ»ñÇ ³Ýí³ÝáõÙÝ»ñÁ</t>
  </si>
  <si>
    <t>NN</t>
  </si>
  <si>
    <t>x</t>
  </si>
  <si>
    <t>4111</t>
  </si>
  <si>
    <t>4112</t>
  </si>
  <si>
    <t>4212</t>
  </si>
  <si>
    <t>4213</t>
  </si>
  <si>
    <t>4214</t>
  </si>
  <si>
    <t>4215</t>
  </si>
  <si>
    <t>4216</t>
  </si>
  <si>
    <t>4221</t>
  </si>
  <si>
    <t>4222</t>
  </si>
  <si>
    <t>4231</t>
  </si>
  <si>
    <t>4232</t>
  </si>
  <si>
    <t>4233</t>
  </si>
  <si>
    <t>4234</t>
  </si>
  <si>
    <t>4235</t>
  </si>
  <si>
    <t>4237</t>
  </si>
  <si>
    <t>4239</t>
  </si>
  <si>
    <t>4241</t>
  </si>
  <si>
    <t>4251</t>
  </si>
  <si>
    <t>4252</t>
  </si>
  <si>
    <t>4261</t>
  </si>
  <si>
    <t>4264</t>
  </si>
  <si>
    <t>4267</t>
  </si>
  <si>
    <t>4269</t>
  </si>
  <si>
    <t>4422</t>
  </si>
  <si>
    <t>4411</t>
  </si>
  <si>
    <t>4511</t>
  </si>
  <si>
    <t>4421</t>
  </si>
  <si>
    <t>4521</t>
  </si>
  <si>
    <t>4637</t>
  </si>
  <si>
    <t>4638</t>
  </si>
  <si>
    <t>4639</t>
  </si>
  <si>
    <t>4657</t>
  </si>
  <si>
    <t>4728</t>
  </si>
  <si>
    <t>4729</t>
  </si>
  <si>
    <t>4712</t>
  </si>
  <si>
    <t>4819</t>
  </si>
  <si>
    <t>4823</t>
  </si>
  <si>
    <t>4861</t>
  </si>
  <si>
    <t>4891</t>
  </si>
  <si>
    <t>5112</t>
  </si>
  <si>
    <t>5113</t>
  </si>
  <si>
    <t>5121</t>
  </si>
  <si>
    <t>5122</t>
  </si>
  <si>
    <t>5129</t>
  </si>
  <si>
    <t>5132</t>
  </si>
  <si>
    <t>5134</t>
  </si>
  <si>
    <t>8111</t>
  </si>
  <si>
    <t>8121</t>
  </si>
  <si>
    <t>8411</t>
  </si>
  <si>
    <t>8000</t>
  </si>
  <si>
    <t>ÀÜ¸²ØºÜÀ Ð²ìºÈàôð¸À Î²Ø ¸ºüÆòÆîÀ (ä²Î²êàôð¸À)</t>
  </si>
  <si>
    <t>9112</t>
  </si>
  <si>
    <t>6213</t>
  </si>
  <si>
    <t>Ð³í»Éí³Í  N 4</t>
  </si>
  <si>
    <t>Ð³í»Éí³Í  N 5</t>
  </si>
  <si>
    <t>Ð³í»Éí³Í  N 6</t>
  </si>
  <si>
    <t>Ð³í»Éí³Í  N 7</t>
  </si>
  <si>
    <t>Ð³í»Éí³Í  N 8</t>
  </si>
  <si>
    <t>ՀՀ համայնքների միջնաժամկետ ծախսերի ծրագրի 2023-2025թթ. վարչական և ֆոնդային մասերի եկամուտները` ըստ ձևավորման աղբյուրների</t>
  </si>
  <si>
    <t>ՀՀ համայնքների 2023-2025թթ. միջնաժամկետ ծախսերի ծրագրի վարչական և ֆոնդային մասերի տարեկան հատկացումները` ըստ բյուջետային ծախսերի գործառական դասակարգման բաժինների, խմբերի և դասերի</t>
  </si>
  <si>
    <t>ՀՀ համայնքների 2023-2025թթ. միջնաժամկետ ծախսերի ծրագրի վարչական և ֆոնդային մասերի հատկացումների կատարումը` ըստ բյուջետային ծախսերի տնտեսագիտական դասակարգման հոդվածների</t>
  </si>
  <si>
    <t>ՀՀ համայնքների 2023-2025թթ. միջնաժամկետ ծախսերի ծրագրերի վարչական և ֆոնդային մասերի տարեկան հատկացումները ըստ` բյուջետային ծախսերի գործառական դասակարգման բաժինների, խմբերի, դասերի և տնտեսագիտական դասակարգման հոդվածների</t>
  </si>
  <si>
    <t>ՀՀ համայնքների 2023-2025թթ. միջնաժամկետ ծախսերի ծրագրերի հավելուրդը (դեֆիցիտը)</t>
  </si>
  <si>
    <t>2021 փաստացի</t>
  </si>
  <si>
    <t xml:space="preserve">2022 հաստատված </t>
  </si>
  <si>
    <t xml:space="preserve"> 2023թ կանխատեսված և 2022թ. հաստատված բյուջեի տարբերություն</t>
  </si>
  <si>
    <t>Ծանոթություն</t>
  </si>
  <si>
    <t>2023թ կանխատեսված և 2022թ. հաստատված բյուջեի տարբերության վերաբերյալ հիմնավորումներ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</si>
  <si>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</si>
  <si>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</si>
  <si>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Համայնքի բյուջե մուտքագրվող այլ վարչական գանձումներ</t>
  </si>
  <si>
    <t>13515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</si>
  <si>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</si>
  <si>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13509</t>
  </si>
  <si>
    <t>13510</t>
  </si>
  <si>
    <t>13511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</si>
  <si>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</si>
  <si>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</si>
  <si>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</si>
  <si>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13506</t>
  </si>
  <si>
    <t>Համայնքի վարչական տարածքում տոնավաճառներին (վերնիսաժներին) մասնակցելու համար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</si>
  <si>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</si>
  <si>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</si>
  <si>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Համայնքի վարչական տարածքում գտնվող պետական սեփականություն համարվող հողերի վարձակալության վարձավճարներ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</si>
  <si>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</si>
  <si>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</si>
  <si>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 xml:space="preserve"> ՀՀ այլ համայնքներից կապիտալ ծախսերի ֆինանսավորման նպատակով ստացվող պաշտոնական դրամաշնորհներ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</si>
  <si>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</si>
  <si>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</si>
  <si>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</si>
  <si>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 xml:space="preserve"> Պետական բյուջեից տրամադրվող այլ դոտացիաներ (տող 1253 + տող 1254)    այդ թվում`   </t>
  </si>
  <si>
    <t>2.2 Կապիտալ արտաքին պաշտոնական դրամաշնորհներ` ստացված այլ պետություններից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</si>
  <si>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</si>
  <si>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</si>
  <si>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</si>
  <si>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</si>
  <si>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</si>
  <si>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</si>
  <si>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</si>
  <si>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</si>
  <si>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 xml:space="preserve"> 1.5 Այլ հարկային եկամուտներ  (տող 1151 + տող 1155 ),    այդ թվում`    </t>
  </si>
  <si>
    <t>7161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</si>
  <si>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</si>
  <si>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ԸՆԴԱՄԵՆԸ ԵԿԱՄՈՒՏՆԵՐ    (տող 1100 + տող 1200+տող 1300)    </t>
  </si>
  <si>
    <t>Սոցիալական պաշտպանություն (այլ դասերին չպատկանող)</t>
  </si>
  <si>
    <t xml:space="preserve">Սոցիալական պաշտպանության ոլորտում հետազոտական և նախագծային աշխատանքներ </t>
  </si>
  <si>
    <t xml:space="preserve">Սոցիալական հատուկ արտոնություններ (այլ դասերին չպատկանող) </t>
  </si>
  <si>
    <t>որից`</t>
  </si>
  <si>
    <t xml:space="preserve">Բնակարանային ապահովում </t>
  </si>
  <si>
    <t>Գործազրկություն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</si>
  <si>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</si>
  <si>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</si>
  <si>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</si>
  <si>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</si>
  <si>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>ԸՆԴԱՄԵՆԸ ԾԱԽՍԵՐ (տող2100+տող2200+տող2300+տող2400+տող2500+տող2600+ տող2700+տող2800+տող2900+տող3000+տող3100)</t>
  </si>
  <si>
    <t>X</t>
  </si>
  <si>
    <t xml:space="preserve">ԸՆԴՀԱՆՈՒՐ ԲՆՈՒՅԹԻ ՀԱՆՐԱՅԻՆ ԾԱՌԱՅՈՒԹՅՈՒՆՆԵՐ (տող2110+տող2120+տող2130+տող2140+տող2150+տող2160+տող2170+տող2180)   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</si>
  <si>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</si>
  <si>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</si>
  <si>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</si>
  <si>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</si>
  <si>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</si>
  <si>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</si>
  <si>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</si>
  <si>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</si>
  <si>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</si>
  <si>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</si>
  <si>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</si>
  <si>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</si>
  <si>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</si>
  <si>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</si>
  <si>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</si>
  <si>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</si>
  <si>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</si>
  <si>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</si>
  <si>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</si>
  <si>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</si>
  <si>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</si>
  <si>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</si>
  <si>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</si>
  <si>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</si>
  <si>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</si>
  <si>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</si>
  <si>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</si>
  <si>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</si>
  <si>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</si>
  <si>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</si>
  <si>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</si>
  <si>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</si>
  <si>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</si>
  <si>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</si>
  <si>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</si>
  <si>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</si>
  <si>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</si>
  <si>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</si>
  <si>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</si>
  <si>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</si>
  <si>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</si>
  <si>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</si>
  <si>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</si>
  <si>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</si>
  <si>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</si>
  <si>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</si>
  <si>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</si>
  <si>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</si>
  <si>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</si>
  <si>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</si>
  <si>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</si>
  <si>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</si>
  <si>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</si>
  <si>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</si>
  <si>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</si>
  <si>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</si>
  <si>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</si>
  <si>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</si>
  <si>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</si>
  <si>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</si>
  <si>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</si>
  <si>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</si>
  <si>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</si>
  <si>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</si>
  <si>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</si>
  <si>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</si>
  <si>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</si>
  <si>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</si>
  <si>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</si>
  <si>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</si>
  <si>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</si>
  <si>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</si>
  <si>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</si>
  <si>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</si>
  <si>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</si>
  <si>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</si>
  <si>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</si>
  <si>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</si>
  <si>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</si>
  <si>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</si>
  <si>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</si>
  <si>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</si>
  <si>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</si>
  <si>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</si>
  <si>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</si>
  <si>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</si>
  <si>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</si>
  <si>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</si>
  <si>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</si>
  <si>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</si>
  <si>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</si>
  <si>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</si>
  <si>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</si>
  <si>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</si>
  <si>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</si>
  <si>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</si>
  <si>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</si>
  <si>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</si>
  <si>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</si>
  <si>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</si>
  <si>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</si>
  <si>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</si>
  <si>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</si>
  <si>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</si>
  <si>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</si>
  <si>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</si>
  <si>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</si>
  <si>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</si>
  <si>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</si>
  <si>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</si>
  <si>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</si>
  <si>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</si>
  <si>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</si>
  <si>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</si>
  <si>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</si>
  <si>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</si>
  <si>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</si>
  <si>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</si>
  <si>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</si>
  <si>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</si>
  <si>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</si>
  <si>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</si>
  <si>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</si>
  <si>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</si>
  <si>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</si>
  <si>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</si>
  <si>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</si>
  <si>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</si>
  <si>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</si>
  <si>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</si>
  <si>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</si>
  <si>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</si>
  <si>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</si>
  <si>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</si>
  <si>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</si>
  <si>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</si>
  <si>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</si>
  <si>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</si>
  <si>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</si>
  <si>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</si>
  <si>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</si>
  <si>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</si>
  <si>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</si>
  <si>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</si>
  <si>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</si>
  <si>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</si>
  <si>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</si>
  <si>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</si>
  <si>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</si>
  <si>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</si>
  <si>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</si>
  <si>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</si>
  <si>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</si>
  <si>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</si>
  <si>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</si>
  <si>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</si>
  <si>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</si>
  <si>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</si>
  <si>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</si>
  <si>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</si>
  <si>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</si>
  <si>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</si>
  <si>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</si>
  <si>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</si>
  <si>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</si>
  <si>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</si>
  <si>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</si>
  <si>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</si>
  <si>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</si>
  <si>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</si>
  <si>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</si>
  <si>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</si>
  <si>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</si>
  <si>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Տողի NN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</si>
  <si>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</si>
  <si>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</si>
  <si>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</si>
  <si>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</si>
  <si>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</si>
  <si>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</si>
  <si>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</si>
  <si>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</si>
  <si>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</si>
  <si>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</si>
  <si>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</si>
  <si>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</si>
  <si>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</si>
  <si>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</si>
  <si>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</si>
  <si>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</si>
  <si>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</si>
  <si>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</si>
  <si>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</si>
  <si>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</si>
  <si>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</si>
  <si>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</si>
  <si>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</si>
  <si>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</si>
  <si>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</si>
  <si>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</si>
  <si>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</si>
  <si>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</si>
  <si>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</si>
  <si>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</si>
  <si>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</si>
  <si>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</si>
  <si>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</si>
  <si>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</si>
  <si>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</si>
  <si>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</si>
  <si>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</si>
  <si>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</si>
  <si>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</si>
  <si>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</si>
  <si>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</si>
  <si>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</si>
  <si>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</si>
  <si>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</si>
  <si>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</si>
  <si>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</si>
  <si>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</si>
  <si>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</si>
  <si>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</si>
  <si>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</si>
  <si>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</si>
  <si>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</si>
  <si>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</si>
  <si>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</si>
  <si>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</si>
  <si>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</si>
  <si>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</si>
  <si>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</si>
  <si>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</si>
  <si>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</si>
  <si>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</si>
  <si>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</si>
  <si>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</si>
  <si>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</si>
  <si>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</si>
  <si>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</si>
  <si>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</si>
  <si>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</si>
  <si>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</si>
  <si>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</si>
  <si>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</si>
  <si>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</si>
  <si>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</si>
  <si>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</si>
  <si>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</si>
  <si>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</si>
  <si>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</si>
  <si>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</si>
  <si>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</si>
  <si>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</si>
  <si>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</si>
  <si>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</si>
  <si>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</si>
  <si>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</si>
  <si>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</si>
  <si>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</si>
  <si>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</si>
  <si>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</si>
  <si>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</si>
  <si>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</si>
  <si>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</si>
  <si>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</si>
  <si>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</si>
  <si>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</si>
  <si>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</si>
  <si>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</si>
  <si>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</si>
  <si>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(տող 4534+տող 4535 +տող 4536)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</si>
  <si>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</si>
  <si>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</si>
  <si>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</si>
  <si>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</si>
  <si>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</si>
  <si>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</si>
  <si>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</si>
  <si>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</si>
  <si>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</si>
  <si>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</si>
  <si>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</si>
  <si>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</si>
  <si>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</si>
  <si>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</si>
  <si>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</si>
  <si>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</si>
  <si>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</si>
  <si>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</si>
  <si>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</si>
  <si>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</si>
  <si>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</si>
  <si>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</si>
  <si>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</si>
  <si>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</si>
  <si>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</si>
  <si>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</si>
  <si>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</si>
  <si>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</si>
  <si>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</si>
  <si>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</si>
  <si>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</si>
  <si>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</si>
  <si>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</si>
  <si>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</si>
  <si>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</si>
  <si>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</si>
  <si>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</si>
  <si>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</si>
  <si>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</si>
  <si>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</si>
  <si>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</si>
  <si>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</si>
  <si>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</si>
  <si>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</si>
  <si>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</si>
  <si>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</si>
  <si>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</si>
  <si>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</si>
  <si>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</si>
  <si>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</si>
  <si>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</si>
  <si>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</si>
  <si>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</si>
  <si>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</si>
  <si>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</si>
  <si>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</si>
  <si>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</si>
  <si>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</si>
  <si>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</si>
  <si>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</si>
  <si>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</si>
  <si>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 xml:space="preserve"> - Շենքերի և շինությունների կապիտալ վերանորոգում</t>
  </si>
  <si>
    <t>ՄԵՔԵՆԱՆԵՐ ԵՎ ՍԱՐՔԱՎՈՐՈՒՄՆԵ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</si>
  <si>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</si>
  <si>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</si>
  <si>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</si>
  <si>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</si>
  <si>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</si>
  <si>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</si>
  <si>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</si>
  <si>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 xml:space="preserve"> - Գեոդեզիական քարտեզագրական ծախսեր</t>
  </si>
  <si>
    <t>5133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</si>
  <si>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</si>
  <si>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</si>
  <si>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</si>
  <si>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</si>
  <si>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</si>
  <si>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</si>
  <si>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</si>
  <si>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</si>
  <si>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</si>
  <si>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</si>
  <si>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</si>
  <si>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</si>
  <si>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</si>
  <si>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</si>
  <si>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</si>
  <si>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</si>
  <si>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</si>
  <si>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</si>
  <si>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</si>
  <si>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</si>
  <si>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</si>
  <si>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</si>
  <si>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</si>
  <si>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</si>
  <si>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</si>
  <si>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</si>
  <si>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</si>
  <si>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</si>
  <si>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</si>
  <si>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</si>
  <si>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</si>
  <si>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</si>
  <si>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</si>
  <si>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</si>
  <si>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</si>
  <si>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</si>
  <si>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</si>
  <si>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</si>
  <si>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</si>
  <si>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</si>
  <si>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</si>
  <si>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</si>
  <si>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</si>
  <si>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</si>
  <si>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</si>
  <si>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</si>
  <si>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</si>
  <si>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</si>
  <si>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</si>
  <si>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</si>
  <si>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 xml:space="preserve"> Տողի NN</t>
  </si>
  <si>
    <t>Բյուջետային ծախսերի տնտեսագիտական դասակարգման հոդվածների անվանումները</t>
  </si>
  <si>
    <t>1.4 ՉԱՐՏԱԴՐՎԱԾ ԱԿՏԻՎՆԵՐ (տող 5411+տող 5421+տող 5431+տող5441)</t>
  </si>
  <si>
    <t>9111</t>
  </si>
  <si>
    <t>6111</t>
  </si>
  <si>
    <t>6112</t>
  </si>
  <si>
    <t>9213</t>
  </si>
  <si>
    <t>9212</t>
  </si>
  <si>
    <t>6212</t>
  </si>
  <si>
    <t>9121</t>
  </si>
  <si>
    <t>6121</t>
  </si>
  <si>
    <t>9122</t>
  </si>
  <si>
    <t>6122</t>
  </si>
  <si>
    <t xml:space="preserve">ՀՀ համայնքների 2023-2025թթ. միջնաժամկետ ծախսերի ծրագրերի դեֆիցիտի (պակացուրդի) ֆինանսավորումը ըստ աղբյուրների    </t>
  </si>
  <si>
    <t xml:space="preserve"> X</t>
  </si>
  <si>
    <t>03</t>
  </si>
  <si>
    <t xml:space="preserve">  îáÕÇ NN</t>
  </si>
  <si>
    <t>´Ûáõç»ï³ÛÇÝ Í³Ëë»ñÇ ·áñÍ³é³Ï³Ý ¹³ë³Ï³ñ·Ù³Ý µ³ÅÇÝÝ»ñÇ, ËÙµ»ñÇ ¨ ¹³ë»ñÇ ³Ýí³ÝáõÙÝ»ñÁ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</si>
  <si>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</si>
  <si>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 xml:space="preserve">úñ»Ýë¹Çñ ¨ ·áñÍ³¹Çñ Ù³ñÙÇÝÝ»ñ,å»ï³Ï³Ý Ï³é³í³ñáõÙ </t>
  </si>
  <si>
    <t xml:space="preserve">üÇÝ³Ýë³Ï³Ý ¨ Ñ³ñÏ³µÛáõç»ï³ÛÇÝ Ñ³ñ³µ»ñáõÃÛáõÝÝ»ñ </t>
  </si>
  <si>
    <t xml:space="preserve">²ñï³ùÇÝ Ñ³ñ³µ»ñáõÃÛáõÝÝ»ñ </t>
  </si>
  <si>
    <t>²ñï³ùÇÝ ïÝï»ë³Ï³Ý û·ÝáõÃÛáõÝ</t>
  </si>
  <si>
    <t>²ñï³ùÇÝ ïÝï»ë³Ï³Ý ³ç³ÏóáõÃÛáõÝ</t>
  </si>
  <si>
    <t xml:space="preserve">ØÇç³½·³ÛÇÝ Ï³½Ù³Ï»ñåáõÃÛáõÝÝ»ñÇ ÙÇçáóáí ïñ³Ù³¹ñíáÕ ïÝï»ë³Ï³Ý û·ÝáõÃÛáõÝ </t>
  </si>
  <si>
    <t xml:space="preserve">²ßË³ï³Ï³½ÙÇ /Ï³¹ñ»ñÇ/ ·Íáí ÁÝ¹Ñ³Ýáõñ µÝáõÛÃÇ Í³é³ÛáõÃÛáõÝÝ»ñ </t>
  </si>
  <si>
    <t xml:space="preserve">Ìñ³·ñÙ³Ý ¨ íÇ×³Ï³·ñ³Ï³Ý ÁÝ¹Ñ³Ýáõñ Í³é³ÛáõÃÛáõÝÝ»ñ </t>
  </si>
  <si>
    <t xml:space="preserve">ÀÝ¹Ñ³Ýáõñ µÝáõÛÃÇ ³ÛÉ Í³é³ÛáõÃÛáõÝÝ»ñ </t>
  </si>
  <si>
    <t>ÀÝ¹Ñ³Ýáõñ µÝáõÛÃÇ Ñ»ï³½áï³Ï³Ý ³ßË³ï³Ýù</t>
  </si>
  <si>
    <t xml:space="preserve">ÀÝ¹Ñ³Ýáõñ µÝáõÛÃÇ Ñ»ï³½áï³Ï³Ý ³ßË³ï³Ýù </t>
  </si>
  <si>
    <t xml:space="preserve">ÀÝ¹Ñ³Ýáõñ µÝáõÛÃÇ Ñ³Ýñ³ÛÇÝ Í³é³ÛáõÃÛáõÝÝ»ñÇ ·Íáí Ñ»ï³½áï³Ï³Ý ¨ Ý³Ë³·Í³ÛÇÝ ³ßË³ï³ÝùÝ»ñ </t>
  </si>
  <si>
    <t xml:space="preserve">ÀÝ¹Ñ³Ýáõñ µÝáõÛÃÇ Ñ³Ýñ³ÛÇÝ Í³é³ÛáõÃÛáõÝÝ»ñ ·Íáí Ñ»ï³½áï³Ï³Ý ¨ Ý³Ë³·Í³ÛÇÝ ³ßË³ï³ÝùÝ»ñ  </t>
  </si>
  <si>
    <t xml:space="preserve">ÀÝ¹Ñ³Ýáõñ µÝáõÛÃÇ Ñ³Ýñ³ÛÇÝ Í³é³ÛáõÃÛáõÝÝ»ñ (³ÛÉ ¹³ë»ñÇÝ ãå³ïÏ³ÝáÕ) </t>
  </si>
  <si>
    <t xml:space="preserve">Համայնքապետարանի ենթակա ՀՈԱԿ-ների տարածքներում տեսանկարահանող սարքերի տեղադրում </t>
  </si>
  <si>
    <t xml:space="preserve">ä»ï³Ï³Ý å³ñïùÇ ·Íáí ·áñÍ³éÝáõÃÛáõÝÝ»ñ </t>
  </si>
  <si>
    <t>Î³é³í³ñáõÃÛ³Ý ï³ñµ»ñ Ù³Ï³ñ¹³ÏÝ»ñÇ ÙÇç¨ Çñ³Ï³Ý³óíáÕ ÁÝ¹Ñ³Ýáõñ µÝáõÛÃÇ ïñ³Ýëý»ñïÝ»ñ</t>
  </si>
  <si>
    <t xml:space="preserve"> - ¹ñ³Ù³ßÝáñÑÝ»ñ ÐÐ å»ï³Ï³Ý µÛáõç»ÇÝ  </t>
  </si>
  <si>
    <t xml:space="preserve"> - ¹ñ³Ù³ßÝáñÑÝ»ñ ÐÐ ³ÛÉ Ñ³Ù³ÛÝù»ñÇ µÛáõç»Ý»ñÇÝ  </t>
  </si>
  <si>
    <t>³Û¹ ÃíáõÙ` ºñ¨³ÝÇ Ñ³Ù³ù³Õ³ù³ÛÇÝ Í³Ëë»ñÇ ýÇÝ³Ýë³íáñÙ³Ý Ñ³Ù³ñ</t>
  </si>
  <si>
    <t>è³½Ù³Ï³Ý å³ßïå³ÝáõÃÛáõÝ</t>
  </si>
  <si>
    <t xml:space="preserve">ø³Õ³ù³óÇ³Ï³Ý å³ßïå³ÝáõÃÛáõÝ </t>
  </si>
  <si>
    <t>²ñï³ùÇÝ é³½Ù³Ï³Ý û·ÝáõÃÛáõÝ</t>
  </si>
  <si>
    <t xml:space="preserve">²ñï³ùÇÝ é³½Ù³Ï³Ý û·ÝáõÃÛáõÝ </t>
  </si>
  <si>
    <t>Ð»ï³½áï³Ï³Ý ¨ Ý³Ë³·Í³ÛÇÝ ³ßË³ï³ÝùÝ»ñ å³ßïå³ÝáõÃÛ³Ý áÉáñïáõÙ</t>
  </si>
  <si>
    <t>Ð³ë³ñ³Ï³Ï³Ý Ï³ñ· ¨ ³Ýíï³Ý·áõÃÛáõÝ</t>
  </si>
  <si>
    <t>àëïÇÏ³ÝáõÃÛáõÝ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</si>
  <si>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</si>
  <si>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</si>
  <si>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</si>
  <si>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</si>
  <si>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</si>
  <si>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 xml:space="preserve">¸³ï³ñ³ÝÝ»ñ </t>
  </si>
  <si>
    <t>Æñ³í³Ï³Ý å³ßïå³ÝáõÃÛáõÝ</t>
  </si>
  <si>
    <t>¸³ï³Ë³½áõÃÛáõÝ</t>
  </si>
  <si>
    <t>Î³É³Ý³í³Ûñ»ñ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</si>
  <si>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</si>
  <si>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</si>
  <si>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</si>
  <si>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</si>
  <si>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t xml:space="preserve">ÀÝ¹Ñ³Ýáõñ µÝáõÛÃÇ ïÝï»ë³Ï³Ý ¨ ³é¨ïñ³ÛÇÝ Ñ³ñ³µ»ñáõÃÛáõÝÝ»ñ </t>
  </si>
  <si>
    <t xml:space="preserve">²ßË³ï³ÝùÇ Ñ»ï Ï³åí³Í ÁÝ¹Ñ³Ýáõñ µÝáõÛÃÇ Ñ³ñ³µ»ñáõÃÛáõÝÝ»ñ </t>
  </si>
  <si>
    <t xml:space="preserve">¶ÛáõÕ³ïÝï»ëáõÃÛáõÝ </t>
  </si>
  <si>
    <t>Ð³Ï³Ï³ñÏï³ÛÇÝ Ï³Û³ÝÝ»ñÇ å³Ñå³ÝáõÙ,ëå³ë³ñÏáõÙ</t>
  </si>
  <si>
    <t xml:space="preserve">²Ýï³é³ÛÇÝ ïÝï»ëáõÃÛáõÝ </t>
  </si>
  <si>
    <t>ÒÏÝáñëáõÃÛáõÝ ¨ áñëáñ¹áõÃÛáõÝ</t>
  </si>
  <si>
    <t>ø³ñ³ÍáõË  ¨ ³ÛÉ Ï³ñÍñ µÝ³Ï³Ý í³é»ÉÇù</t>
  </si>
  <si>
    <t xml:space="preserve">Ü³íÃ³ÙÃ»ñù ¨ µÝ³Ï³Ý ·³½ </t>
  </si>
  <si>
    <t>ØÇçáõÏ³ÛÇÝ í³é»ÉÇù</t>
  </si>
  <si>
    <t>ì³é»ÉÇùÇ ³ÛÉ ï»ë³ÏÝ»ñ</t>
  </si>
  <si>
    <t xml:space="preserve">¾É»Ïïñ³¿Ý»ñ·Ç³ </t>
  </si>
  <si>
    <t>àã ¿É»Ïïñ³Ï³Ý ¿Ý»ñ·Ç³</t>
  </si>
  <si>
    <t>È»éÝ³³ñ¹ÛáõÝ³Ñ³ÝáõÙ, ³ñ¹ÛáõÝ³µ»ñáõÃÛáõÝ ¨ ßÇÝ³ñ³ñáõÃÛáõÝ</t>
  </si>
  <si>
    <t>Ð³Ýù³ÛÇÝ é»ëáõñëÝ»ñÇ ³ñ¹ÛáõÝ³Ñ³ÝáõÙ, µ³ó³éáõÃÛ³Ùµ µÝ³Ï³Ý í³é»ÉÇùÇ</t>
  </si>
  <si>
    <t xml:space="preserve">²ñ¹ÛáõÝ³µ»ñáõÃÛáõÝ </t>
  </si>
  <si>
    <t xml:space="preserve">ÞÇÝ³ñ³ñáõÃÛáõÝ </t>
  </si>
  <si>
    <t xml:space="preserve">×³Ý³å³ñÑ³ÛÇÝ ïñ³Ýëåáñï </t>
  </si>
  <si>
    <t xml:space="preserve">æñ³ÛÇÝ ïñ³Ýëåáñï </t>
  </si>
  <si>
    <t xml:space="preserve">ºñÏ³ÃáõÕ³ÛÇÝ ïñ³Ýëåáñï </t>
  </si>
  <si>
    <t xml:space="preserve">ú¹³ÛÇÝ ïñ³Ýëåáñï </t>
  </si>
  <si>
    <t xml:space="preserve">ÊáÕáí³Ï³ß³ñ³ÛÇÝ ¨ ³ÛÉ ïñ³Ýëåáñï </t>
  </si>
  <si>
    <t>Î³å</t>
  </si>
  <si>
    <t xml:space="preserve">Î³å </t>
  </si>
  <si>
    <t xml:space="preserve">Ø»Í³Í³Ë ¨ Ù³Ýñ³Í³Ë ³é¨ïáõñ, ³åñ³ÝùÝ»ñÇ å³Ñå³ÝáõÙ ¨ å³Ñ»ëï³íáñáõÙ  </t>
  </si>
  <si>
    <t>ÐÛáõñ³ÝáóÝ»ñ ¨ Ñ³ë³ñ³Ï³Ï³Ý ëÝÝ¹Ç ûµÛ»ÏïÝ»ñ</t>
  </si>
  <si>
    <t xml:space="preserve">¼µáë³ßñçáõÃÛáõÝ </t>
  </si>
  <si>
    <t xml:space="preserve">¼³ñ·³óÙ³Ý µ³½Ù³Ýå³ï³Ï Íñ³·ñ»ñ </t>
  </si>
  <si>
    <t>îÝï»ë³Ï³Ý Ñ³ñ³µ»ñáõÃÛáõÝÝ»ñÇ ·Íáí Ñ»ï³½áï³Ï³Ý ¨ Ý³Ë³·Í³ÛÇÝ ³ßË³ï³ÝùÝ»ñ</t>
  </si>
  <si>
    <t>ÀÝ¹Ñ³Ýáõñ µÝáõÛÃÇ ïÝï»ë³Ï³Ý, ³é¨ïñ³ÛÇÝ ¨ ³ßË³ï³ÝùÇ Ñ³ñó»ñÇ ·Íáí Ñ»ï³½áï³Ï³Ý ¨ Ý³Ë³·Í³ÛÇÝ ³ßË³ï³ÝùÝ»ñ</t>
  </si>
  <si>
    <t>¶ÛáõÕ³ïÝï»ëáõÃÛ³Ý, ³Ýï³é³ÛÇÝ ïÝï»ëáõÃÛ³Ý, ÓÏÝáñëáõÃÛ³Ý ¨ áñëáñ¹áõÃÛ³Ý ·Íáí Ñ»ï³½áï³Ï³Ý ¨ Ý³Ë³·Í³ÛÇÝ ³ßË³ï³ÝùÝ»ñ</t>
  </si>
  <si>
    <t>ì³é»ÉÇùÇ ¨ ¿Ý»ñ·»ïÇÏ³ÛÇ ·Íáí Ñ»ï³½áï³Ï³Ý ¨ Ý³Ë³·Í³ÛÇÝ ³ßË³ï³ÝùÝ»ñ</t>
  </si>
  <si>
    <t xml:space="preserve">È»éÝ³³ñ¹ÛáõÝ³Ñ³ÝÙ³Ý, ³ñ¹ÛáõÝ³µ»ñáõÃÛ³Ý ¨ ßÇÝ³ñ³ñáõÃÛ³Ý ·Íáí Ñ»ï³½áï³Ï³Ý ¨ Ý³Ë³·Í³ÛÇÝ ³ßË³ï³ÝùÝ»ñ </t>
  </si>
  <si>
    <t>îñ³ÝëåáñïÇ ·Íáí Ñ»ï³½áï³Ï³Ý ¨ Ý³Ë³·Í³ÛÇÝ ³ßË³ï³ÝùÝ»ñ</t>
  </si>
  <si>
    <t>Î³åÇ ·Íáí Ñ»ï³½áï³Ï³Ý ¨ Ý³Ë³·Í³ÛÇÝ ³ßË³ï³ÝùÝ»ñ</t>
  </si>
  <si>
    <t>²ÛÉ µÝ³·³í³éÝ»ñÇ ·Íáí Ñ»ï³½áï³Ï³Ý ¨ Ý³Ë³·Í³ÛÇÝ ³ßË³ï³ÝùÝ»ñ</t>
  </si>
  <si>
    <t xml:space="preserve">Î»Õï³çñ»ñÇ Ñ»é³óáõÙ </t>
  </si>
  <si>
    <t>Î»Ýë³µ³½Ù³½³ÝáõÃÛ³Ý ¨ µÝáõÃÛ³Ý  å³ßïå³ÝáõÃÛáõÝ</t>
  </si>
  <si>
    <t>Þñç³Ï³ ÙÇç³í³ÛñÇ å³ßïå³ÝáõÃÛ³Ý ·Íáí Ñ»ï³½áï³Ï³Ý ¨ Ý³Ë³·Í³ÛÇÝ ³ßË³ï³ÝùÝ»ñ</t>
  </si>
  <si>
    <t>Þñç³Ï³ ÙÇç³í³ÛñÇ å³ßïå³ÝáõÃÛáõÝ (³ÛÉ ¹³ë»ñÇÝ ãå³ïÏ³ÝáÕ)</t>
  </si>
  <si>
    <t xml:space="preserve">´Ý³Ï³ñ³Ý³ÛÇÝ ßÇÝ³ñ³ñáõÃÛáõÝ </t>
  </si>
  <si>
    <t>Ð³Ù³ÛÝù³ÛÇÝ ½³ñ·³óáõÙ</t>
  </si>
  <si>
    <t>æñ³Ù³ï³Ï³ñ³ñáõÙ</t>
  </si>
  <si>
    <t xml:space="preserve">æñ³Ù³ï³Ï³ñ³ñáõÙ </t>
  </si>
  <si>
    <t xml:space="preserve">öáÕáóÝ»ñÇ Éáõë³íáñáõÙ </t>
  </si>
  <si>
    <t xml:space="preserve">´Ý³Ï³ñ³Ý³ÛÇÝ ßÇÝ³ñ³ñáõÃÛ³Ý ¨ ÏáÙáõÝ³É Í³é³ÛáõÃÛáõÝÝ»ñÇ ·Íáí Ñ»ï³½áï³Ï³Ý ¨ Ý³Ë³·Í³ÛÇÝ ³ßË³ï³ÝùÝ»ñ </t>
  </si>
  <si>
    <t>´Ý³Ï³ñ³Ý³ÛÇÝ ßÇÝ³ñ³ñáõÃÛ³Ý ¨ ÏáÙáõÝ³É Í³é³ÛáõÃÛáõÝÝ»ñ (³ÛÉ ¹³ë»ñÇÝ ãå³ïÏ³ÝáÕ)</t>
  </si>
  <si>
    <t>Բազմաբնակարան շենքերի տանիքների կապիտալ նորոգում</t>
  </si>
  <si>
    <t>²ÛÉ µÅßÏ³Ï³Ý ³åñ³ÝùÝ»ñ</t>
  </si>
  <si>
    <t>´ÅßÏ³Ï³Ý ë³ñù»ñ ¨ ë³ñù³íáñáõÙÝ»ñ</t>
  </si>
  <si>
    <t>²ñï³ÑÇí³Ý¹³Ýáó³ÛÇÝ Í³é³ÛáõÃÛáõÝÝ»ñ</t>
  </si>
  <si>
    <t>ÀÝ¹Ñ³Ýáõñ µÝáõÛÃÇ µÅßÏ³Ï³Ý Í³é³ÛáõÃÛáõÝÝ»ñ</t>
  </si>
  <si>
    <t>Ø³ëÝ³·Çï³óí³Í µÅßÏ³Ï³Ý Í³é³ÛáõÃÛáõÝÝ»ñ</t>
  </si>
  <si>
    <t xml:space="preserve">êïáÙ³ïáÉá·Ç³Ï³Ý Í³é³ÛáõÃÛáõÝÝ»ñ </t>
  </si>
  <si>
    <t>ä³ñ³µÅßÏ³Ï³Ý Í³é³ÛáõÃÛáõÝÝ»ñ</t>
  </si>
  <si>
    <t>ÐÇí³Ý¹³Ýáó³ÛÇÝ Í³é³ÛáõÃÛáõÝÝ»ñ</t>
  </si>
  <si>
    <t xml:space="preserve">ÀÝ¹Ñ³Ýáõñ µÝáõÛÃÇ ÑÇí³Ý¹³Ýáó³ÛÇÝ Í³é³ÛáõÃÛáõÝÝ»ñ </t>
  </si>
  <si>
    <t>Ø³ëÝ³·Çï³óí³Í ÑÇí³Ý¹³Ýáó³ÛÇÝ Í³é³ÛáõÃÛáõÝÝ»ñ</t>
  </si>
  <si>
    <t>´ÅßÏ³Ï³Ý, Ùáñ ¨ Ù³ÝÏ³Ý Ï»ÝïñáÝÝ»ñÇ  Í³é³ÛáõÃÛáõÝÝ»ñ</t>
  </si>
  <si>
    <t>ÐÇí³Ý¹Ç ËÝ³ÙùÇ ¨ ³éáÕçáõÃÛ³Ý í»ñ³Ï³Ý·ÝÙ³Ý ïÝ³ÛÇÝ Í³é³ÛáõÃÛáõÝÝ»ñ</t>
  </si>
  <si>
    <t>Ð³Ýñ³ÛÇÝ ³éáÕç³å³Ñ³Ï³Ý Í³é³ÛáõÃÛáõÝÝ»ñ</t>
  </si>
  <si>
    <t xml:space="preserve">²éáÕç³å³ÑáõÃÛ³Ý ·Íáí Ñ»ï³½áï³Ï³Ý ¨ Ý³Ë³·Í³ÛÇÝ ³ßË³ï³ÝùÝ»ñ </t>
  </si>
  <si>
    <t>ÎÇÝ»Ù³ïá·ñ³ýÇ³</t>
  </si>
  <si>
    <t>Ðáõß³ñÓ³ÝÝ»ñÇ ¨ Ùß³ÏáõÛÃ³ÛÇÝ ³ñÅ»ùÝ»ñÇ í»ñ³Ï³Ý·ÝáõÙ ¨ å³Ñå³ÝáõÙ</t>
  </si>
  <si>
    <t>è³¹Çá ¨ Ñ»éáõëï³Ñ³Õáñ¹áõÙÝ»ñÇ Ñ»é³ñÓ³ÏÙ³Ý ¨ Ññ³ï³ñ³Ïã³Ï³Ý Í³é³ÛáõÃÛáõÝÝ»ñ</t>
  </si>
  <si>
    <t>Ð»éáõëï³é³¹ÇáÑ³Õáñ¹áõÙÝ»ñ</t>
  </si>
  <si>
    <t>Ðñ³ï³ñ³ÏãáõÃÛáõÝÝ»ñ, ËÙµ³·ñáõÃÛáõÝÝ»ñ</t>
  </si>
  <si>
    <t>î»Õ»Ï³ïíáõÃÛ³Ý Ó»éùµ»ñáõÙ</t>
  </si>
  <si>
    <t>ø³Õ³ù³Ï³Ý Ïáõë³ÏóáõÃÛáõÝÝ»ñ, Ñ³ë³ñ³Ï³Ï³Ý Ï³½Ù³Ï»ñåáõÃÛáõÝÝ»ñ, ³ñÑÙÇáõÃÛáõÝÝ»ñ</t>
  </si>
  <si>
    <t>Ð³Ý·ëïÇ, Ùß³ÏáõÛÃÇ ¨ ÏñáÝÇ ·Íáí Ñ»ï³½áï³Ï³Ý ¨ Ý³Ë³·Í³ÛÇÝ ³ßË³ï³ÝùÝ»ñ</t>
  </si>
  <si>
    <t>Ð³Ý·Çëï, Ùß³ÏáõÛÃ ¨ ÏñáÝ (³ÛÉ ¹³ë»ñÇÝ ãå³ïÏ³ÝáÕ)</t>
  </si>
  <si>
    <t xml:space="preserve">Ü³Ë³¹åñáó³Ï³Ý ÏñÃáõÃÛáõÝ </t>
  </si>
  <si>
    <t>այդ թվում</t>
  </si>
  <si>
    <t xml:space="preserve">î³ññ³Ï³Ý ÁÝ¹Ñ³Ýáõñ ÏñÃáõÃÛáõÝ 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</si>
  <si>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</si>
  <si>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</si>
  <si>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</si>
  <si>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</si>
  <si>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ÏñÃáõÃÛáõÝ</t>
  </si>
  <si>
    <t>´³ñÓñ³·áõÛÝ Ù³ëÝ³·Çï³Ï³Ý ÏñÃáõÃÛáõÝ</t>
  </si>
  <si>
    <t>Ð»ïµáõÑ³Ï³Ý Ù³ëÝ³·Çï³Ï³Ý ÏñÃáõÃÛáõÝ</t>
  </si>
  <si>
    <t xml:space="preserve">Àëï Ù³Ï³ñ¹³ÏÝ»ñÇ ã¹³ë³Ï³ñ·íáÕ ÏñÃáõÃÛáõÝ </t>
  </si>
  <si>
    <t>Èñ³óáõóÇã ÏñÃáõÃÛáõÝ</t>
  </si>
  <si>
    <t xml:space="preserve">ÎñÃáõÃÛ³ÝÁ ïñ³Ù³¹ñíáÕ ûÅ³Ý¹³Ï Í³é³ÛáõÃÛáõÝÝ»ñ </t>
  </si>
  <si>
    <t>ÎñÃáõÃÛ³Ý áÉáñïáõÙ Ñ»ï³½áï³Ï³Ý ¨ Ý³Ë³·Í³ÛÇÝ ³ßË³ï³ÝùÝ»ñ</t>
  </si>
  <si>
    <t>ÎñÃáõÃÛáõÝ (³ÛÉ ¹³ë»ñÇÝ ãå³ïÏ³ÝáÕ)</t>
  </si>
  <si>
    <t>ì³ï³éáÕçáõÃÛáõÝ ¨ ³Ý³ßË³ïáõÝ³ÏáõÃÛáõÝ</t>
  </si>
  <si>
    <t>ì³ï³éáÕçáõÃÛáõÝ</t>
  </si>
  <si>
    <t>²Ý³ßË³ïáõÝ³ÏáõÃÛáõÝ</t>
  </si>
  <si>
    <t>Ì»ñáõÃÛáõÝ</t>
  </si>
  <si>
    <t xml:space="preserve">Ð³ñ³½³ïÇÝ Ïáñóñ³Í ³ÝÓÇÝù </t>
  </si>
  <si>
    <t>¶áñÍ³½ñÏáõÃÛáõÝ</t>
  </si>
  <si>
    <t xml:space="preserve">´Ý³Ï³ñ³Ý³ÛÇÝ ³å³ÑáíáõÙ </t>
  </si>
  <si>
    <t xml:space="preserve">êáóÇ³É³Ï³Ý Ñ³ïáõÏ ³ñïáÝáõÃÛáõÝÝ»ñ (³ÛÉ ¹³ë»ñÇÝ ãå³ïÏ³ÝáÕ) </t>
  </si>
  <si>
    <t xml:space="preserve">êáóÇ³É³Ï³Ý å³ßïå³ÝáõÃÛ³Ý áÉáñïáõÙ Ñ»ï³½áï³Ï³Ý ¨ Ý³Ë³·Í³ÛÇÝ ³ßË³ï³ÝùÝ»ñ </t>
  </si>
  <si>
    <t>êáóÇ³É³Ï³Ý å³ßïå³ÝáõÃÛ³ÝÁ ïñ³Ù³¹ñíáÕ ûÅ³¹³Ï Í³é³ÛáõÃÛáõÝÝ»ñ (³ÛÉ ¹³ë»ñÇÝ ãå³ïÏ³ÝáÕ)</t>
  </si>
  <si>
    <t xml:space="preserve">ÐÐ Ï³é³í³ñáõÃÛ³Ý ¨ Ñ³Ù³ÛÝùÝ»ñÇ å³Ñáõëï³ÛÇÝ ýáÝ¹ </t>
  </si>
  <si>
    <t>*Ð³Ù³ÛÝùÝ»ñÇ µÛáõç»Ý»ñÇ Ï³½ÙÙ³Ý Å³Ù³Ý³Ï í³ñã³Ï³Ý µÛáõç»Ç å³Ñáõëï³ÛÇÝ ýáÝ¹Çó ýáÝ¹³ÛÇÝ µÛáõç» Ñ³ïÏ³óáõÙÝ»ñ Ý³Ë³ï»ë»ÉÇë 2000-ñ¹, 3100-ñ¹, 3110-ñ¹ ¨ 3112-ñ¹ ïáÕ»ñÇ 7-ñ¹ ¨ 8-ñ¹, 10-ñ¹ ¨ 11-ñ¹, 13-ñ¹ ¨ 14-ñ¹ ëÛáõÝÛ³ÏÝ»ñáõÙ Ý»ñ³éí³Í óáõó³ÝÇßÝ»ñÇ Ñ³Ýñ³·áõÙ³ñÝ»ñÁ å»ïù ¿ ·»ñ³½³Ýó»Ý Ñ³Ù³å³ï³ëË³Ý³µ³ñ Ýßí³Í ïáÕ»ñÇ 6-ñ¹, 9-ñ¹, 12-ñ¹ ëÛáõÝÛ³ÏáõÙ Ý»ñ³éí³Í óáõó³ÝÇßÝ»ñÇÝª í³ñã³Ï³Ý µÛáõç»Ç å³Ñáõëï³ÛÇÝ ýáÝ¹Çó ýáÝ¹³ÛÇÝ µÛáõç» Ñ³ïÏ³óíáÕ ·áõÙ³ñÇ ã³÷áí (ï»ë Ð³Ù³ÛÝùÇ µÛáõç»Ç »Ï³ÙáõïÝ»ñÇ Ï³ï³ñÙ³Ý í»ñ³µ»ñÛ³É Ñ³ßí»ïíáõÃÛ³Ý 1392-ñ¹ ïáÕÇ 6-ñ¹, 9-ñ¹, 12-ñ¹ ëÛáõÝ³ÏÝ»ñÁ):</t>
  </si>
  <si>
    <r>
      <t xml:space="preserve">** </t>
    </r>
    <r>
      <rPr>
        <sz val="10"/>
        <rFont val="Arial LatArm"/>
        <family val="2"/>
      </rPr>
      <t>Ü»ñÏ³Û³óíáõÙ ¿ ¹ñ³Ù³ñÏÕ³ÛÇÝ Í³ËëÁ:</t>
    </r>
  </si>
  <si>
    <t xml:space="preserve"> ÐáõÕ³ñÏ³íáñáõÃÛ³Ý Ýå³ëïÝ»ñ µÛáõç»Çó </t>
  </si>
  <si>
    <t xml:space="preserve">²ÛÉ Ýå³ëïÝ»ñ µÛáõç»ÛÇó       </t>
  </si>
  <si>
    <t xml:space="preserve">ÀÝÃ³óÇÏ ¹ñ³Ù³ßÝáñÑÝ»ñ å»ï³Ï³Ý ¨ Ñ³Ù³ÛÝùÝ»ñÇ áã ³é¨ïñ³ÛÇÝ Ï³½Ù³Ï»ñåáõÃÛáõÝÝ»ñÇÝ </t>
  </si>
  <si>
    <t>,,,,,,,, Ù³ÝÏ³å³ñï»½ Ðà²Î</t>
  </si>
  <si>
    <t>,,,,,,,,,,  Ù³ÝÏ³å³ñï»½ Ðà²Î</t>
  </si>
  <si>
    <t xml:space="preserve">Ð³ïáõÏ Ýå³ï³Ï³ÛÇÝ ³ÛÉ ÝÛáõÃ»ñ </t>
  </si>
  <si>
    <t xml:space="preserve"> 4269</t>
  </si>
  <si>
    <t xml:space="preserve"> ÀÝ¹Ñ³Ýáõñ µÝáõÛÃÇ ³ÛÉ Í³é³ÛáõÃÛáõÝÝ»ñ </t>
  </si>
  <si>
    <t xml:space="preserve"> Þ»Ýù»ñÇ ¨ ßÇÝáõÃÛáõÝÝ»ñÇ Ï³åÇï³É í»ñ³Ýáñá·áõÙ                                                                           այդ թվում</t>
  </si>
  <si>
    <t xml:space="preserve">²ÛÉ Ï³åÇï³É ¹ñ³Ù³ßÝáñÑÝ»ñ                               </t>
  </si>
  <si>
    <t xml:space="preserve">¾Ý»ñ·»ïÇÏ  Í³é³ÛáõÃÛáõÝÝ»ñ </t>
  </si>
  <si>
    <t xml:space="preserve">²×»óíáÕ ³ÏïÇíÝ»ñ   </t>
  </si>
  <si>
    <t xml:space="preserve"> 5131</t>
  </si>
  <si>
    <t xml:space="preserve"> ²ÛÉ Ù»ù»Ý³Ý»ñ ¨ ë³ñù³íáñáõÙÝ»ñ                             այդ թվում</t>
  </si>
  <si>
    <t xml:space="preserve">5129   </t>
  </si>
  <si>
    <t xml:space="preserve"> Ð³ïáõÏ Ýå³ï³Ï³ÛÇÝ ³ÛÉ ÝÛáõÃ»ñ  </t>
  </si>
  <si>
    <t xml:space="preserve">Ø»ù»Ý³Ý»ñÇ ¨ ë³ñù³íáñáõÙÝ»ñÇ ÁÝÃ³óÇÏ Ýáñá·áõÙ ¨ å³Ñå³ÝáõÙ </t>
  </si>
  <si>
    <t xml:space="preserve"> Ü³Ë³·Í³Ñ»ï³½áï³Ï³Ý Í³Ëë»ñ </t>
  </si>
  <si>
    <t xml:space="preserve"> 5129 </t>
  </si>
  <si>
    <t>²ÛÉ Ù»ù»Ý³Ý»ñ ¨ ë³ñù³íáñáõÙÝ»ñ                այդ թվում</t>
  </si>
  <si>
    <t xml:space="preserve">,,,,,, գյուղում մանկապարտեզի  կառուցում </t>
  </si>
  <si>
    <t xml:space="preserve">Տեխնիկայի կայանատեղի կառուցում </t>
  </si>
  <si>
    <t>Þ»Ýù»ñÇ ¨ ßÇÝáõÃÛáõÝÝ»ñÇ Ï³éáõóáõÙ                   այդ թվում</t>
  </si>
  <si>
    <t xml:space="preserve">5112 </t>
  </si>
  <si>
    <t xml:space="preserve">ä³ñï³¹Çñ í×³ñÝ»ñ </t>
  </si>
  <si>
    <t xml:space="preserve">ÜíÇñ³ïíáõÃÛáõÝÝ»ñ ³ÛÉ ß³ÑáõÛÃ ãÑ»ï³åÝ¹áÕ Ï³½Ù³Ï»ñåáõÃÛáõÝÝ»ñÇÝ </t>
  </si>
  <si>
    <t xml:space="preserve">Ð³ïáõÏ Ýå³ï³Ï³ÛÇÝ ³ÛÉ ÝÛáõÃ»ñ  </t>
  </si>
  <si>
    <t xml:space="preserve">Î»Ýó³Õ³ÛÇÝ ¨ Ñ³Ýñ³ÛÇÝ ëÝÝ¹Ç ÝÛáõÃ»ñ </t>
  </si>
  <si>
    <t xml:space="preserve">Ø³ëÝ³·Çï³Ï³Ý Í³é³ÛáõÃÛáõÝÝ»ñ </t>
  </si>
  <si>
    <t xml:space="preserve">î»Õ³Ï³ïí³Ï³Ý Í³é³ÛáõÃÛáõÝÝ»ñ </t>
  </si>
  <si>
    <t xml:space="preserve">¶ñ³ë»ÝÛ³Ï³ÛÇÝ ÝÛáõÃ»ñ ¨ Ñ³·áõëï  </t>
  </si>
  <si>
    <t xml:space="preserve">Ü»ñùÇÝ ·áñÍáõÕáõÙÝ»ñ </t>
  </si>
  <si>
    <t xml:space="preserve">²ßË³ïáÕÝ»ñÇ ³ßË³ï³í³ñÓ»ñ ¨ Ñ³í»É³í×³ñÝ»ñ </t>
  </si>
  <si>
    <t xml:space="preserve"> ì³ñã³Ï³Ý ë³ñù³íáñáõÙÝ»ñ       </t>
  </si>
  <si>
    <t xml:space="preserve">²ÛÉ Ñ³ñÏ»ñ </t>
  </si>
  <si>
    <t>îñ³Ýëåáñï³ÛÇÝ ÝÛáõÃ»ñ</t>
  </si>
  <si>
    <t xml:space="preserve">Þ»Ýù»ñÇ ¨ Ï³éáõÛóÝ»ñÇ ÁÝÃ³óÇÏ Ýáñá·áõÙ ¨ å³Ñå³ÝáõÙ </t>
  </si>
  <si>
    <t>Ø³ëÝ³·Çï³Ï³Ý Í³é³ÛáõÃÛáõÝÝ»ñ</t>
  </si>
  <si>
    <t xml:space="preserve"> 4241</t>
  </si>
  <si>
    <t xml:space="preserve">Ü»ñÏ³Û³óáõóã³Ï³Ý Í³Ëë»ñ </t>
  </si>
  <si>
    <t xml:space="preserve"> î»Õ³Ï³ïí³Ï³Ý Í³é³ÛáõÃÛáõÝÝ»ñ</t>
  </si>
  <si>
    <t xml:space="preserve"> 4234</t>
  </si>
  <si>
    <t xml:space="preserve">Ð³Ù³Ï³ñ·ã³ÛÇÝ Í³é³ÛáõÃÛáõÝÝ»ñ </t>
  </si>
  <si>
    <t xml:space="preserve"> ²å³Ñáí³·ñ³Ï³Ý Í³Ëë»ñ </t>
  </si>
  <si>
    <t xml:space="preserve">Î³åÇ Í³é³ÛáõÃÛáõÝÝ»ñ </t>
  </si>
  <si>
    <t xml:space="preserve">ÎáÙáõÝ³É Í³é³ÛáõÃÛáõÝÝ»ñ </t>
  </si>
  <si>
    <t xml:space="preserve"> ä³ñ·¨³ïñáõÙÝ»ñ, ¹ñ³Ù³Ï³Ý Ëñ³ËáõëáõÙÝ»ñ ¨ Ñ³ïáõÏ í×³ñÝ»ñ </t>
  </si>
  <si>
    <t xml:space="preserve"> ²ßË³ïáÕÝ»ñÇ ³ßË³ï³í³ñÓ»ñ ¨ Ñ³í»É³í×³ñÝ»ñ </t>
  </si>
  <si>
    <t>ÀÜ¸²ØºÜÀ Ì²Êêºð (ïáÕ2100+ïáÕ2200+ïáÕ2300+ïáÕ2400+ïáÕ2500+ïáÕ2600+ ïáÕ2700+ïáÕ2800+ïáÕ2900+ïáÕ3000+ïáÕ3100)</t>
  </si>
  <si>
    <t xml:space="preserve">ÀÜ¸Ð²Üàôð ´ÜàôÚÂÆ Ð²Üð²ÚÆÜ Ì²è²ÚàôÂÚàôÜÜºð (ïáÕ2110+ïáÕ2120+ïáÕ2130+ïáÕ2140+ïáÕ2150+ïáÕ2160+ïáÕ2170+ïáÕ2180)                                                                                        </t>
  </si>
  <si>
    <t>ä²Þîä²ÜàôÂÚàôÜ (ïáÕ2210+2220+ïáÕ2230+ïáÕ2240+ïáÕ2250)</t>
  </si>
  <si>
    <t>Ð²ê²ð²Î²Î²Ü Î²ð¶, ²Üìî²Ü¶àôÂÚàôÜ ¨ ¸²î²Î²Ü ¶àðÌàôÜºàôÂÚàôÜ (ïáÕ2310+ïáÕ2320+ïáÕ2330+ïáÕ2340+ïáÕ2350+ïáÕ2360+ïáÕ2370)</t>
  </si>
  <si>
    <t>îÜîºê²Î²Ü Ð²ð²´ºðàôÂÚàôÜÜºð (ïáÕ2410+ïáÕ2420+ïáÕ2430+ïáÕ2440+ïáÕ2450+ïáÕ2460+ïáÕ2470+ïáÕ2480+ïáÕ2490)</t>
  </si>
  <si>
    <t>Þðæ²Î² ØÆæ²ì²ÚðÆ ä²Þîä²ÜàôÂÚàôÜ (ïáÕ2510+ïáÕ2520+ïáÕ2530+ïáÕ2540+ïáÕ2550+ïáÕ2560)</t>
  </si>
  <si>
    <t>´Ü²Î²ð²Ü²ÚÆÜ ÞÆÜ²ð²ðàôÂÚàôÜ ºì ÎàØàôÜ²È Ì²è²ÚàôÂÚàôÜ (ïáÕ3610+ïáÕ3620+ïáÕ3630+ïáÕ3640+ïáÕ3650+ïáÕ3660)</t>
  </si>
  <si>
    <t>²èàÔæ²ä²ÐàôÂÚàôÜ (ïáÕ2710+ïáÕ2720+ïáÕ2730+ïáÕ2740+ïáÕ2750+ïáÕ2760)</t>
  </si>
  <si>
    <t>Ð²Ü¶Æêî, ØÞ²ÎàôÚÂ ºì ÎðàÜ (ïáÕ2810+ïáÕ2820+ïáÕ2830+ïáÕ2840+ïáÕ2850+ïáÕ2860)</t>
  </si>
  <si>
    <t>ÎðÂàôÂÚàôÜ (ïáÕ2910+ïáÕ2920+ïáÕ2930+ïáÕ2940+ïáÕ2950+ïáÕ2960+ïáÕ2970+ïáÕ2980)</t>
  </si>
  <si>
    <t xml:space="preserve">êàòÆ²È²Î²Ü ä²Þîä²ÜàôÂÚàôÜ (ïáÕ3010+ïáÕ3020+ïáÕ3030+ïáÕ3040+ïáÕ3050+ïáÕ3060+ïáÕ3070+ïáÕ3080+ïáÕ3090) </t>
  </si>
  <si>
    <t>ÐÆØÜ²Î²Ü ´²ÄÆÜÜºðÆÜ â¸²êìàÔ ä²Ðàôêî²ÚÆÜ üàÜ¸ºð (ïáÕ3110)</t>
  </si>
  <si>
    <t xml:space="preserve"> îáÕÇ NN  </t>
  </si>
  <si>
    <t xml:space="preserve"> NN </t>
  </si>
  <si>
    <t>աԽՈՒՐՅԱՆ Ð²Ø²ÚÜøÆ 2021ԹՎԱԿԱՆԻ  ´ÚàôæºÆ Ð²ìºÈàôð¸Æ ú¶î²¶àðÌØ²Ü àôÔÔàôÂÚàôÜÜºðÀ  Î²Ø ¸ºüÆòÆîÆ (ä²Î²êàôð¸Æ)</t>
  </si>
  <si>
    <t xml:space="preserve">     X</t>
  </si>
  <si>
    <t xml:space="preserve">áñÇó` </t>
  </si>
  <si>
    <t xml:space="preserve">  - ÃáÕ³ñÏáõÙÇó ¨ ï»Õ³µ³ßËáõÙÇó Ùáõïù»ñ</t>
  </si>
  <si>
    <t xml:space="preserve">  - ÑÇÙÝ³Ï³Ý ·áõÙ³ñÇ Ù³ñáõÙ</t>
  </si>
  <si>
    <t>å»ï³Ï³Ý µÛáõç»Çó</t>
  </si>
  <si>
    <t>³ÛÉ ³ÕµÛáõñÝ»ñÇó</t>
  </si>
  <si>
    <t>ÐÐ å»ï³Ï³Ý µÛáõç»ÇÝ</t>
  </si>
  <si>
    <t>³ÛÉ ³ÕµÛáõñÝ»ñÇÝ</t>
  </si>
  <si>
    <t>ÐÐ å»ï³Ï³Ý µÛáõç»Çó</t>
  </si>
  <si>
    <t>ÐÐ ³ÛÉ Ñ³Ù³ÛÝùÝ»ñÇ µÛáõç»Ý»ñÇó</t>
  </si>
  <si>
    <t>ÐÐ ³ÛÉ Ñ³Ù³ÛÝùÝ»ñÇ µÛáõç»Ý»ñÇÝ</t>
  </si>
  <si>
    <t xml:space="preserve"> - Ñ³Ù³ÛÝù³ÛÇÝ ë»÷³Ï³ÝáõÃÛ³Ý µ³ÅÝ»ïáÙë»ñÇ ¨ Ï³åÇï³ÉáõÙ Ñ³Ù³ÛÝùÇ Ù³ëÝ³ÏóáõÃÛ³Ý Çñ³óáõÙÇó Ùáõïù»ñ</t>
  </si>
  <si>
    <t xml:space="preserve"> - Çñ³í. ³ÝÓ. Ï³ÝáÝ³¹ñ. Ï³åÇï³ÉáõÙ å»ï. Ù³ëÝ³Ïó, å»ï.  ë»÷³Ï. Ñ³Ý¹Çë³óáÕ ³Ýß³ñÅ ·áõÛùÇ (µ³ó³é. ÑáÕ»ñÇ), ³Û¹ ÃíáõÙª ³Ý³í³ñï ßÇÝ³ñ³ñ. ûµÛ»ÏïÝ»ñÇ Ù³ëÝ³íáñ»óáõÙÇó  ³é³ç³ó. ÙÇçáó-Çó Ñ³Ù³ÛÝùÇ µÛáõç» Ù³ëÑ³ÝáõÙÇó Ùáõïù»ñ</t>
  </si>
  <si>
    <t xml:space="preserve"> - µ³ÅÝ»ïáÙë»ñ ¨ Ï³åÇï³ÉáõÙ ³ÛÉ Ù³ëÝ³ÏóáõÃÛáõÝ Ó»éùµ»ñáõÙ</t>
  </si>
  <si>
    <t xml:space="preserve">2.2. öáË³ïíáõÃÛáõÝÝ»ñ </t>
  </si>
  <si>
    <t xml:space="preserve"> - Ý³ËÏÇÝáõÙ ïñ³Ù³¹ñí³Í ÷áË³ïíáõÃÛáõÝÝ»ñÇ ¹ÇÙ³ó ëï³óíáÕ Ù³ñáõÙÝ»ñÇó Ùáõïù»ñ</t>
  </si>
  <si>
    <t xml:space="preserve"> - ÷áË³ïíáõÃÛáõÝÝ»ñÇ ïñ³Ù³¹ñáõÙ</t>
  </si>
  <si>
    <t xml:space="preserve">³Û¹ ÃíáõÙ` </t>
  </si>
  <si>
    <t xml:space="preserve"> 2.3.1. Ð³Ù³ÛÝùÇ µÛáõç»Ç í³ñã³Ï³Ý Ù³ëÇ ÙÇçáóÝ»ñÇ ï³ñ»ëÏ½µÇ ³½³ï ÙÝ³óáñ¹ 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</si>
  <si>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</si>
  <si>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</si>
  <si>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</si>
  <si>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 xml:space="preserve">  - ³é³Ýó í³ñã³Ï³Ý Ù³ëÇ ÙÇçáóÝ»ñÇ ï³ñ»ëÏ½µÇ ³½³ï ÙÝ³óáñ¹Çó ýáÝ¹³ÛÇÝ  Ù³ë Ùáõïù³·ñÙ³Ý »ÝÃ³Ï³ ·áõÙ³ñÇ </t>
  </si>
  <si>
    <t xml:space="preserve"> - í³ñã³Ï³Ý Ù³ëÇ ÙÇçáóÝ»ñÇ ï³ñ»ëÏ½µÇ ³½³ï ÙÝ³óáñ¹Çó ýáÝ¹³ÛÇÝ  Ù³ë Ùáõïù³·ñÙ³Ý »ÝÃ³Ï³ ·áõÙ³ñÁ (ïáÕ 8193)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</si>
  <si>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</si>
  <si>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</si>
  <si>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>8199³</t>
  </si>
  <si>
    <t>áñÇó` Í³Ëë»ñÇ ýÇÝ³Ýë³íáñÙ³ÝÁ ãáõÕÕí³Í Ñ³Ù³ÛÝùÇ µÛáõç»Ç ÙÇçáóÝ»ñÇ ï³ñ»ëÏ½µÇ ³½³ï ÙÝ³óáñ¹Ç ·áõÙ³ñÁ</t>
  </si>
  <si>
    <t xml:space="preserve">  - í³ñÏ»ñÇ ëï³óáõÙ</t>
  </si>
  <si>
    <t xml:space="preserve">  - ëï³óí³Í í³ñÏ»ñÇ ÑÇÙÝ³Ï³Ý  ·áõÙ³ñÇ Ù³ñáõÙ</t>
  </si>
  <si>
    <t xml:space="preserve">  - ÷áË³ïíáõÃÛáõÝÝ»ñÇ ëï³óáõÙ</t>
  </si>
  <si>
    <t xml:space="preserve">  - ëï³óí³Í ÷áË³ïíáõÃÛáõÝÝ»ñÇ ·áõÙ³ñÇ Ù³ñáõÙ</t>
  </si>
  <si>
    <r>
      <t>*</t>
    </r>
    <r>
      <rPr>
        <sz val="10"/>
        <rFont val="Arial LatArm"/>
        <family val="2"/>
      </rPr>
      <t>8010-ñ¹ ïáÕÇ ëÛáõÝ³ÏÝ»ñáõÙ Éñ³óíáÕ óáõó³ÝÇßÝ»ñÁ å»ïù ¿ Ñ³í³ë³ñ ÉÇÝ»Ý Ð³Ù³ÛÝùÇ µÛáõç»Ç Ñ³í»Éáõñ¹Ç Ï³Ù å³Ï³ëáõñ¹Ç (¹»ýÇóÇïÇ) Ï³ï³ñÙ³Ý í»ñ³µ»ñÛ³É Ñ³ßí»ïíáõÃÛ³Ý 8000-ñ¹ ïáÕÇ Ñ³Ù³å³ï³ëË³Ý ëÛáõÝ³ÏÝ»ñáõÙ ³ñï³óáÉí³Í óáõó³ÝÇßÇÝ` Ñ³Ï³é³Ï Ýß³Ýáí.</t>
    </r>
  </si>
  <si>
    <r>
      <t>**</t>
    </r>
    <r>
      <rPr>
        <sz val="10"/>
        <rFont val="Arial LatArm"/>
        <family val="2"/>
      </rPr>
      <t xml:space="preserve"> 8199-ñ¹ ïáÕÁ ëï³óíáõÙ ¿, áñå»ë 8010 ïáÕÇ   ¨ 8110, 8161, 8170, 8190, 8197, 8198 ¨ 8210 ïáÕ»ñÇ Ñ³Ù³å³ï³ëË³Ý ëÛáõÝÛ³ÏÝ»ñÇ óáõó³ÝÇßÝ»ñÇ Ñ³Ýñ³·áõÙ³ñÇ ï³ñµ»ñáõÃÛáõÝ ¨ å»ïù ¿ Ý»ñÏ³Û³óíÇ í»ñÍ³Ýí³Í Áëï Ñëï³Ï Ý»ñÏ³Û³óí³Í µ³Õ³¹ñÇãÝ»ñÇ:</t>
    </r>
  </si>
  <si>
    <r>
      <t>***</t>
    </r>
    <r>
      <rPr>
        <sz val="10"/>
        <rFont val="Arial LatArm"/>
        <family val="2"/>
      </rPr>
      <t>8199-ñ¹ ïáÕáõÙ µÛáõç»Ç Ñ³ßíáõÙ ¹ñ³Ù³Ï³Ý ÙÇçáóÝ»ñÇ ÙÝ³óáñ¹Ý»ñÇ ³í»É³óáõÙÁ å»ïù ¿ Ý»ñÏ³Û³óíÇ µ³ó³ë³Ï³Ý Ýß³Ýáí, ÇëÏ å³Ï³ë»óáõÙÁ (û·ï³·áñÍáõÙÁ)ª ¹ñ³Ï³Ý Ýß³Ýáí.</t>
    </r>
  </si>
  <si>
    <r>
      <t>****</t>
    </r>
    <r>
      <rPr>
        <sz val="10"/>
        <rFont val="Arial LatArm"/>
        <family val="2"/>
      </rPr>
      <t>8113-ñ¹, 8130-ñ¹, 8131-ñ¹, 8132-ñ¹, 8150-ñ¹, 8151-ñ¹, 8152-ñ¹, 8164-ñ¹, 8172-ñ¹,8197-ñ¹  (12-ñ¹ ëÛáõÝ³ÏáõÙ) 8198-ñ¹  (11-ñ¹ ëÛáõÝ³ÏáõÙ), 8213-ñ¹, 8230-ñ¹ ¨ 8250-ñ¹ ïáÕ»ñáõÙ óáõó³ÝÇßÝ»ñÁ Ý»ñÏ³Û³óíáõÙ »Ý µ³ó³ë³Ï³Ý Ýß³Ýáí:</t>
    </r>
  </si>
  <si>
    <r>
      <t xml:space="preserve">                         ÀÜ¸²ØºÜÀ`                                </t>
    </r>
    <r>
      <rPr>
        <sz val="8"/>
        <rFont val="Arial LatArm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</si>
  <si>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8"/>
        <rFont val="Arial LatArm"/>
        <family val="2"/>
      </rPr>
      <t>(ïáÕ 8110+ïáÕ 8160)</t>
    </r>
  </si>
  <si>
    <r>
      <t xml:space="preserve"> 1.1. ²ñÅ»ÃÕÃ»ñ (µ³ó³éáõÃÛ³Ùµ µ³ÅÝ»ïáÙë»ñÇ ¨ Ï³åÇï³ÉáõÙ ³ÛÉ Ù³ëÝ³ÏóáõÃÛ³Ý) </t>
    </r>
    <r>
      <rPr>
        <sz val="8"/>
        <rFont val="Arial LatArm"/>
        <family val="2"/>
      </rPr>
      <t>(ïáÕ 8112+ïáÕ 8113)</t>
    </r>
  </si>
  <si>
    <r>
      <t>1.2. ì³ñÏ»ñ ¨ ÷áË³ïíáõÃÛáõÝÝ»ñ (ëï³óáõÙ ¨ Ù³ñáõÙ)                                                                     (</t>
    </r>
    <r>
      <rPr>
        <sz val="8"/>
        <rFont val="Arial LatArm"/>
        <family val="2"/>
      </rPr>
      <t>ïáÕ 8121+ïáÕ8140)</t>
    </r>
    <r>
      <rPr>
        <b/>
        <sz val="8"/>
        <rFont val="Arial LatArm"/>
        <family val="2"/>
      </rPr>
      <t xml:space="preserve"> </t>
    </r>
  </si>
  <si>
    <r>
      <t xml:space="preserve">1.2.1. ì³ñÏ»ñ </t>
    </r>
    <r>
      <rPr>
        <sz val="8"/>
        <rFont val="Arial LatArm"/>
        <family val="2"/>
      </rPr>
      <t>(ïáÕ 8122+ïáÕ 8130)</t>
    </r>
  </si>
  <si>
    <r>
      <t xml:space="preserve">  - í³ñÏ»ñÇ ëï³óáõÙ </t>
    </r>
    <r>
      <rPr>
        <i/>
        <sz val="8"/>
        <rFont val="Arial LatArm"/>
        <family val="2"/>
      </rPr>
      <t>(ïáÕ 8123+ïáÕ 8124)</t>
    </r>
  </si>
  <si>
    <r>
      <t xml:space="preserve">  - ëï³óí³Í í³ñÏ»ñÇ ÑÇÙÝ³Ï³Ý  ·áõÙ³ñÇ Ù³ñáõÙ  </t>
    </r>
    <r>
      <rPr>
        <i/>
        <sz val="8"/>
        <rFont val="Arial LatArm"/>
        <family val="2"/>
      </rPr>
      <t>(ïáÕ 8131+ïáÕ 8132)</t>
    </r>
  </si>
  <si>
    <r>
      <t xml:space="preserve">1.2.2. öáË³ïíáõÃÛáõÝÝ»ñ </t>
    </r>
    <r>
      <rPr>
        <i/>
        <sz val="8"/>
        <rFont val="Arial LatArm"/>
        <family val="2"/>
      </rPr>
      <t>(ïáÕ 8141+ïáÕ 8150)</t>
    </r>
  </si>
  <si>
    <r>
      <t xml:space="preserve">  - µÛáõç»ï³ÛÇÝ ÷áË³ïíáõÃÛáõÝÝ»ñÇ ëï³óáõÙ  </t>
    </r>
    <r>
      <rPr>
        <i/>
        <sz val="8"/>
        <rFont val="Arial LatArm"/>
        <family val="2"/>
      </rPr>
      <t>(ïáÕ 8142+ïáÕ 8143)</t>
    </r>
  </si>
  <si>
    <r>
      <t xml:space="preserve">  - ëï³óí³Í ÷áË³ïíáõÃÛáõÝÝ»ñÇ ·áõÙ³ñÇ Ù³ñáõÙ </t>
    </r>
    <r>
      <rPr>
        <i/>
        <sz val="8"/>
        <rFont val="Arial LatArm"/>
        <family val="2"/>
      </rPr>
      <t>(ïáÕ 8151+ïáÕ 8152)</t>
    </r>
  </si>
  <si>
    <r>
      <t xml:space="preserve">2. üÆÜ²Üê²Î²Ü ²ÎîÆìÜºð                                                     </t>
    </r>
    <r>
      <rPr>
        <i/>
        <sz val="8"/>
        <rFont val="Arial LatArm"/>
        <family val="2"/>
      </rPr>
      <t>(ïáÕ8161+ïáÕ8170+ïáÕ8190-ïáÕ8197+ïáÕ8198+ïáÕ8199)</t>
    </r>
  </si>
  <si>
    <r>
      <t xml:space="preserve">2.1. ´³ÅÝ»ïáÙë»ñ ¨ Ï³åÇï³ÉáõÙ ³ÛÉ Ù³ëÝ³ÏóáõÃÛáõÝ </t>
    </r>
    <r>
      <rPr>
        <sz val="8"/>
        <rFont val="Arial LatArm"/>
        <family val="2"/>
      </rPr>
      <t>(ïáÕ 8162+ïáÕ 8163 + ïáÕ 8164)</t>
    </r>
  </si>
  <si>
    <r>
      <t xml:space="preserve">2.3. Ð³Ù³ÛÝùÇ µÛáõç»Ç ÙÇçáóÝ»ñÇ ï³ñ»ëÏ½µÇ ³½³ï  ÙÝ³óáñ¹Á` </t>
    </r>
    <r>
      <rPr>
        <sz val="8"/>
        <rFont val="Arial LatArm"/>
        <family val="2"/>
      </rPr>
      <t>(ïáÕ 8191+ïáÕ 8194-ïáÕ 8193)</t>
    </r>
  </si>
  <si>
    <r>
      <t xml:space="preserve">2.6. Ð³Ù³ÛÝùÇ µÛáõç»Ç Ñ³ßíáõÙ ÙÇçáóÝ»ñÇ ÙÝ³óáñ¹Ý»ñÁ Ñ³ßí»ïáõ Å³Ù³Ý³Ï³Ñ³ïí³ÍáõÙ  </t>
    </r>
    <r>
      <rPr>
        <sz val="8"/>
        <rFont val="Arial LatArm"/>
        <family val="2"/>
      </rPr>
      <t>(ïáÕ8010- ïáÕ 8110 - ïáÕ 8161 - ïáÕ 8170- ïáÕ 8190- ïáÕ 8197- ïáÕ 8198 - ïáÕ 8210)</t>
    </r>
  </si>
  <si>
    <r>
      <t xml:space="preserve">                              ´. ²ðî²øÆÜ ²Ô´ÚàôðÜºð                                       </t>
    </r>
    <r>
      <rPr>
        <sz val="8"/>
        <rFont val="Arial LatArm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</si>
  <si>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8"/>
        <rFont val="Arial LatArm"/>
        <family val="2"/>
      </rPr>
      <t>(ïáÕ 8211+ïáÕ 8220)</t>
    </r>
  </si>
  <si>
    <r>
      <t xml:space="preserve"> 1.1. ²ñÅ»ÃÕÃ»ñ (µ³ó³éáõÃÛ³Ùµ µ³ÅÝ»ïáÙë»ñÇ ¨ Ï³åÇï³ÉáõÙ ³ÛÉ Ù³ëÝ³ÏóáõÃÛ³Ý) </t>
    </r>
    <r>
      <rPr>
        <sz val="8"/>
        <rFont val="Arial LatArm"/>
        <family val="2"/>
      </rPr>
      <t>(ïáÕ 8212+ïáÕ 8213)</t>
    </r>
  </si>
  <si>
    <r>
      <t xml:space="preserve">1.2. ì³ñÏ»ñ ¨ ÷áË³ïíáõÃÛáõÝÝ»ñ (ëï³óáõÙ ¨ Ù³ñáõÙ)                          </t>
    </r>
    <r>
      <rPr>
        <sz val="8"/>
        <rFont val="Arial LatArm"/>
        <family val="2"/>
      </rPr>
      <t>ïáÕ 8221+ïáÕ 8240</t>
    </r>
  </si>
  <si>
    <r>
      <t xml:space="preserve">1.2.1. ì³ñÏ»ñ </t>
    </r>
    <r>
      <rPr>
        <sz val="8"/>
        <rFont val="Arial LatArm"/>
        <family val="2"/>
      </rPr>
      <t>(ïáÕ 8222+ïáÕ 8230)</t>
    </r>
  </si>
  <si>
    <r>
      <t xml:space="preserve">1.2.2. öáË³ïíáõÃÛáõÝÝ»ñ </t>
    </r>
    <r>
      <rPr>
        <sz val="8"/>
        <rFont val="Arial LatArm"/>
        <family val="2"/>
      </rPr>
      <t>(ïáÕ 8241+ïáÕ 8250)</t>
    </r>
  </si>
  <si>
    <t xml:space="preserve"> Տրանսպորտային ë³ñù³íáñáõÙÝ»ñ       </t>
  </si>
  <si>
    <t>Շենքերի և շինությունների կապիտալ վերանորոգում</t>
  </si>
  <si>
    <t>Այլ մեքենաներ և սարքավորումներ</t>
  </si>
  <si>
    <t>Գործառնական և բանկային ծառայությունների ծախսեր</t>
  </si>
  <si>
    <t>Համակարգչային ծառայություններ</t>
  </si>
  <si>
    <t>Տեղեկատվական ծառայություններ</t>
  </si>
  <si>
    <t>Ընդհանուր բնույթի այլ ծառայություններ</t>
  </si>
  <si>
    <t>Կոմունալ ծառայություններ</t>
  </si>
  <si>
    <t>Նվիրատվություններ այլ շահույթ չհետապնդող կազմակերպություններին</t>
  </si>
  <si>
    <t>Պարտադիր վճարներ</t>
  </si>
  <si>
    <t>Շենքերի և շինությունների կառուցում</t>
  </si>
  <si>
    <t>Մեքենաների և սարքավորումների ընթացիկ նորոգում և պահպանում</t>
  </si>
  <si>
    <t>Շենքերի և կառույցների ընթացիկ նորոգում և պահպանում</t>
  </si>
  <si>
    <t>Գյուղատնտեսական ապրանքներ</t>
  </si>
  <si>
    <t>ընթացիկ դրամաշնորհներ պետական և համայնքների ոչ առևտրային կազմակերպություններին</t>
  </si>
  <si>
    <t>Այլ կապիտալ դրամաշնորհներ</t>
  </si>
  <si>
    <t>որից</t>
  </si>
  <si>
    <t>Մասնագիտական ծառայություններ</t>
  </si>
  <si>
    <t>Նախագծահետազոտական ծախսեր</t>
  </si>
  <si>
    <t>Շենքերի և կառույցների կապիտալ վերանորոգում</t>
  </si>
  <si>
    <t>Հատուկ նպատակային այլ նյութեր</t>
  </si>
  <si>
    <t>Î»Ýë³µ³½Ù³½³ÝáõÃÛ³Ý ¨ µÝáõÃÛ³Ý  å³ßïå³ÝáõÃÛáõÝ/4239/</t>
  </si>
  <si>
    <t>Սուբսիդիաներ ոչ-ֆինանսական պետական (համայնքային) կազմակերպություններին</t>
  </si>
  <si>
    <t>Ð³Ý·ëïÇ ¨ ëåáñïÇ Í³é³ÛáõÃÛáõÝÝ»ñ /4727կրթ.,մշակ. և սպորտային նպաստներ բյուջեից/</t>
  </si>
  <si>
    <t>Շենքերի և շինությունների ընթացիկ նորոգում և պահպանւմ</t>
  </si>
  <si>
    <t>Ընթացիկ դրամաշնորհներ պետական և համայնքների ոչ առևտրային կազմակերպություններին</t>
  </si>
  <si>
    <t xml:space="preserve">è³½Ù³Ï³Ý å³ßïå³ÝáõÃÛáõÝ </t>
  </si>
  <si>
    <t xml:space="preserve">                                                                                                 ՇԻՐԱԿԻ ՄԱՐԶԻ</t>
  </si>
  <si>
    <t>                                                                                              (մարզի անվանումը)</t>
  </si>
  <si>
    <t xml:space="preserve">                                                                                           ԱՐԹԻԿ     ՀԱՄԱՅՆՔԻ</t>
  </si>
  <si>
    <t xml:space="preserve">                                                           (քաղաքային, գյուղական, թաղային համայնքի անվանումը)</t>
  </si>
  <si>
    <t xml:space="preserve">                                          2 0 23-2 0 25  Թ Վ Ա Կ Ա ՆՆԵՐԻ   ՄԻՋՆԱԺԱՄԿԵՏ ԾԱԽՍԵՐԻ ԾՐԱԳԻՐ</t>
  </si>
  <si>
    <t xml:space="preserve">                                                                               Հաստատված է Արթիկ համայնքի</t>
  </si>
  <si>
    <t xml:space="preserve">                                                        (քաղաքային, գյուղական, թաղային համայնքի անվանումը)</t>
  </si>
  <si>
    <t xml:space="preserve">                                                    ավագանու 2022 թվականի սեպտեմբերի  23-ի  N 136-Ն որոշմամբ</t>
  </si>
  <si>
    <t xml:space="preserve">                                                                                           (ամիսը, ամսաթիվը)</t>
  </si>
  <si>
    <t xml:space="preserve">                                                 ՀԱՄԱՅՆՔԻ ՂԵԿԱՎԱՐ՝                           ԱՆԱՆԻԿ ՈՍԿԱՆՅԱՆ</t>
  </si>
  <si>
    <t xml:space="preserve">                                                                                  (անունը, հայրանունը, ազգանունը)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</si>
</sst>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,##0.0\ ;\(#,##0.0\)"/>
    <numFmt numFmtId="166" formatCode="#,##0.0"/>
    <numFmt numFmtId="167" formatCode="0.0"/>
    <numFmt numFmtId="168" formatCode="000"/>
    <numFmt numFmtId="169" formatCode="0000"/>
  </numFmts>
  <fonts count="31" x14ac:knownFonts="1">
    <font>
      <sz val="8"/>
      <name val="Arial Armenian"/>
    </font>
    <font>
      <sz val="10"/>
      <name val="Arial"/>
      <family val="2"/>
      <charset val="204"/>
    </font>
    <font>
      <sz val="8"/>
      <name val="Arial Armenian"/>
      <family val="2"/>
    </font>
    <font>
      <sz val="12"/>
      <name val="Arial Armenian"/>
      <family val="2"/>
    </font>
    <font>
      <sz val="10"/>
      <name val="Arial"/>
      <family val="2"/>
    </font>
    <font>
      <sz val="8"/>
      <name val="Arial LatArm"/>
      <family val="2"/>
    </font>
    <font>
      <b/>
      <sz val="8"/>
      <name val="Arial LatArm"/>
      <family val="2"/>
    </font>
    <font>
      <sz val="12"/>
      <name val="Arial LatArm"/>
      <family val="2"/>
    </font>
    <font>
      <b/>
      <i/>
      <sz val="8"/>
      <name val="Arial LatArm"/>
      <family val="2"/>
    </font>
    <font>
      <sz val="8"/>
      <name val="Arial Armenian"/>
      <family val="2"/>
    </font>
    <font>
      <sz val="10"/>
      <name val="Arial LatArm"/>
      <family val="2"/>
    </font>
    <font>
      <b/>
      <sz val="10"/>
      <name val="Arial LatArm"/>
      <family val="2"/>
    </font>
    <font>
      <b/>
      <sz val="8"/>
      <name val="Arial Armenian"/>
      <family val="2"/>
    </font>
    <font>
      <sz val="8"/>
      <name val="Arial Armenian"/>
      <family val="2"/>
    </font>
    <font>
      <sz val="8"/>
      <name val="Arial Armenian"/>
      <family val="2"/>
    </font>
    <font>
      <sz val="8"/>
      <name val="Arial Armenian"/>
      <family val="2"/>
    </font>
    <font>
      <b/>
      <sz val="12"/>
      <name val="Arial LatArm"/>
      <family val="2"/>
    </font>
    <font>
      <sz val="9"/>
      <name val="Arial LatArm"/>
      <family val="2"/>
    </font>
    <font>
      <b/>
      <i/>
      <sz val="12"/>
      <name val="Arial LatArm"/>
      <family val="2"/>
    </font>
    <font>
      <sz val="11"/>
      <name val="Arial LatArm"/>
      <family val="2"/>
    </font>
    <font>
      <b/>
      <i/>
      <sz val="9"/>
      <name val="Arial LatArm"/>
      <family val="2"/>
    </font>
    <font>
      <sz val="10"/>
      <color indexed="10"/>
      <name val="Arial LatArm"/>
      <family val="2"/>
    </font>
    <font>
      <b/>
      <sz val="14"/>
      <name val="Arial LatArm"/>
      <family val="2"/>
    </font>
    <font>
      <i/>
      <sz val="8"/>
      <name val="Arial LatArm"/>
      <family val="2"/>
    </font>
    <font>
      <sz val="11"/>
      <color theme="1"/>
      <name val="Calibri"/>
      <family val="2"/>
      <charset val="204"/>
      <scheme val="minor"/>
    </font>
    <font>
      <sz val="8"/>
      <color rgb="FFFF0000"/>
      <name val="Arial LatArm"/>
      <family val="2"/>
    </font>
    <font>
      <sz val="8"/>
      <color rgb="FFFF0000"/>
      <name val="Arial Armenian"/>
      <family val="2"/>
    </font>
    <font>
      <b/>
      <sz val="8"/>
      <color rgb="FFFF0000"/>
      <name val="Arial LatArm"/>
      <family val="2"/>
    </font>
    <font>
      <sz val="8"/>
      <color rgb="FF7030A0"/>
      <name val="Arial Armenian"/>
      <family val="2"/>
    </font>
    <font>
      <sz val="10"/>
      <color rgb="FFFF0000"/>
      <name val="Arial LatArm"/>
      <family val="2"/>
    </font>
    <font>
      <sz val="12"/>
      <color rgb="FFFF0000"/>
      <name val="Arial LatArm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/>
      <right/>
      <top style="hair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/>
      <diagonal/>
    </border>
    <border>
      <left style="hair">
        <color rgb="FFB0B0B0"/>
      </left>
      <right style="thin">
        <color rgb="FFB0B0B0"/>
      </right>
      <top/>
      <bottom/>
      <diagonal/>
    </border>
    <border>
      <left style="hair">
        <color rgb="FFB0B0B0"/>
      </left>
      <right style="thin">
        <color rgb="FFB0B0B0"/>
      </right>
      <top/>
      <bottom style="thin">
        <color rgb="FF000000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/>
      <diagonal/>
    </border>
    <border>
      <left style="thin">
        <color rgb="FFB0B0B0"/>
      </left>
      <right style="thin">
        <color rgb="FFB0B0B0"/>
      </right>
      <top/>
      <bottom/>
      <diagonal/>
    </border>
    <border>
      <left style="thin">
        <color rgb="FFB0B0B0"/>
      </left>
      <right style="thin">
        <color rgb="FFB0B0B0"/>
      </right>
      <top/>
      <bottom style="thin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medium">
        <color indexed="64"/>
      </bottom>
      <diagonal/>
    </border>
    <border>
      <left/>
      <right/>
      <top style="hair">
        <color rgb="FFFFFFFF"/>
      </top>
      <bottom style="medium">
        <color indexed="64"/>
      </bottom>
      <diagonal/>
    </border>
    <border>
      <left/>
      <right style="hair">
        <color rgb="FFFFFFFF"/>
      </right>
      <top style="hair">
        <color rgb="FFFFFFFF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24" fillId="0" borderId="69" applyNumberFormat="0" applyFont="0" applyFill="0" applyAlignment="0" applyProtection="0"/>
    <xf numFmtId="0" fontId="10" fillId="0" borderId="70" applyNumberFormat="0" applyFill="0" applyProtection="0">
      <alignment horizontal="center" vertical="center"/>
    </xf>
    <xf numFmtId="4" fontId="5" fillId="0" borderId="71" applyFill="0" applyProtection="0">
      <alignment horizontal="center" vertical="center"/>
    </xf>
    <xf numFmtId="164" fontId="4" fillId="0" borderId="0" applyFont="0" applyFill="0" applyBorder="0" applyAlignment="0" applyProtection="0"/>
    <xf numFmtId="0" fontId="10" fillId="0" borderId="70" applyNumberFormat="0" applyFill="0" applyProtection="0">
      <alignment horizontal="left" vertical="center" wrapText="1"/>
    </xf>
    <xf numFmtId="0" fontId="10" fillId="0" borderId="71" applyNumberFormat="0" applyFill="0" applyProtection="0">
      <alignment horizontal="left" vertical="center" wrapText="1"/>
    </xf>
    <xf numFmtId="0" fontId="1" fillId="0" borderId="0"/>
    <xf numFmtId="0" fontId="4" fillId="0" borderId="0"/>
    <xf numFmtId="4" fontId="5" fillId="0" borderId="71" applyFill="0" applyProtection="0">
      <alignment horizontal="right" vertical="center"/>
    </xf>
    <xf numFmtId="0" fontId="5" fillId="0" borderId="70" applyNumberFormat="0" applyFill="0" applyProtection="0">
      <alignment horizontal="right" vertical="center"/>
    </xf>
    <xf numFmtId="4" fontId="10" fillId="0" borderId="70" applyFill="0" applyProtection="0">
      <alignment horizontal="right" vertical="center"/>
    </xf>
  </cellStyleXfs>
  <cellXfs count="516">
    <xf numFmtId="0" fontId="0" fillId="0" borderId="0" xfId="0"/>
    <xf numFmtId="165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165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/>
    </xf>
    <xf numFmtId="165" fontId="5" fillId="0" borderId="2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/>
    </xf>
    <xf numFmtId="165" fontId="5" fillId="0" borderId="5" xfId="0" applyNumberFormat="1" applyFont="1" applyBorder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165" fontId="5" fillId="0" borderId="0" xfId="0" applyNumberFormat="1" applyFont="1" applyAlignment="1">
      <alignment horizontal="right" vertical="top"/>
    </xf>
    <xf numFmtId="165" fontId="5" fillId="0" borderId="0" xfId="0" applyNumberFormat="1" applyFont="1" applyAlignment="1">
      <alignment horizontal="right" vertical="center"/>
    </xf>
    <xf numFmtId="0" fontId="6" fillId="0" borderId="2" xfId="0" applyFont="1" applyBorder="1" applyAlignment="1">
      <alignment horizontal="center" vertical="top"/>
    </xf>
    <xf numFmtId="165" fontId="5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165" fontId="5" fillId="0" borderId="5" xfId="0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left" vertical="top" wrapText="1"/>
    </xf>
    <xf numFmtId="0" fontId="9" fillId="0" borderId="2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8" xfId="0" applyBorder="1"/>
    <xf numFmtId="0" fontId="0" fillId="0" borderId="8" xfId="0" applyBorder="1" applyAlignment="1">
      <alignment vertical="center"/>
    </xf>
    <xf numFmtId="165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top"/>
    </xf>
    <xf numFmtId="0" fontId="26" fillId="0" borderId="3" xfId="0" applyFont="1" applyBorder="1"/>
    <xf numFmtId="0" fontId="26" fillId="0" borderId="0" xfId="0" applyFont="1"/>
    <xf numFmtId="0" fontId="10" fillId="0" borderId="70" xfId="2" applyFont="1" applyFill="1" applyBorder="1" applyAlignment="1">
      <alignment horizontal="center" vertical="center"/>
    </xf>
    <xf numFmtId="0" fontId="10" fillId="0" borderId="70" xfId="5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5" fillId="0" borderId="2" xfId="0" applyFont="1" applyBorder="1" applyAlignment="1">
      <alignment horizontal="center" vertical="center"/>
    </xf>
    <xf numFmtId="0" fontId="9" fillId="0" borderId="3" xfId="0" applyFont="1" applyBorder="1"/>
    <xf numFmtId="0" fontId="9" fillId="0" borderId="0" xfId="0" applyFont="1"/>
    <xf numFmtId="0" fontId="11" fillId="0" borderId="70" xfId="2" applyFont="1" applyFill="1" applyBorder="1" applyAlignment="1">
      <alignment horizontal="center" vertical="center"/>
    </xf>
    <xf numFmtId="0" fontId="12" fillId="0" borderId="3" xfId="0" applyFont="1" applyBorder="1"/>
    <xf numFmtId="0" fontId="5" fillId="0" borderId="70" xfId="5" applyFont="1" applyFill="1" applyBorder="1" applyAlignment="1">
      <alignment horizontal="left" vertical="center" wrapText="1"/>
    </xf>
    <xf numFmtId="0" fontId="5" fillId="0" borderId="70" xfId="2" applyFont="1" applyFill="1" applyBorder="1" applyAlignment="1">
      <alignment horizontal="center" vertical="center"/>
    </xf>
    <xf numFmtId="0" fontId="5" fillId="0" borderId="72" xfId="2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3" fillId="0" borderId="69" xfId="1" applyFont="1" applyFill="1" applyBorder="1"/>
    <xf numFmtId="0" fontId="13" fillId="0" borderId="73" xfId="1" applyFont="1" applyFill="1" applyBorder="1"/>
    <xf numFmtId="0" fontId="13" fillId="0" borderId="74" xfId="1" applyFont="1" applyFill="1" applyBorder="1"/>
    <xf numFmtId="0" fontId="13" fillId="0" borderId="75" xfId="1" applyFont="1" applyFill="1" applyBorder="1"/>
    <xf numFmtId="0" fontId="5" fillId="0" borderId="2" xfId="10" applyFont="1" applyFill="1" applyBorder="1" applyAlignment="1">
      <alignment horizontal="right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2" xfId="5" applyFont="1" applyFill="1" applyBorder="1" applyAlignment="1">
      <alignment horizontal="left" vertical="center" wrapText="1"/>
    </xf>
    <xf numFmtId="4" fontId="10" fillId="0" borderId="2" xfId="11" applyNumberFormat="1" applyFont="1" applyFill="1" applyBorder="1" applyAlignment="1">
      <alignment horizontal="right" vertical="center"/>
    </xf>
    <xf numFmtId="0" fontId="0" fillId="0" borderId="2" xfId="1" applyFont="1" applyFill="1" applyBorder="1"/>
    <xf numFmtId="0" fontId="11" fillId="0" borderId="2" xfId="2" applyFont="1" applyFill="1" applyBorder="1" applyAlignment="1">
      <alignment horizontal="center" vertical="center"/>
    </xf>
    <xf numFmtId="0" fontId="11" fillId="0" borderId="2" xfId="5" applyFont="1" applyFill="1" applyBorder="1" applyAlignment="1">
      <alignment horizontal="left" vertical="center" wrapText="1"/>
    </xf>
    <xf numFmtId="167" fontId="10" fillId="0" borderId="2" xfId="11" applyNumberFormat="1" applyFont="1" applyFill="1" applyBorder="1" applyAlignment="1">
      <alignment horizontal="right" vertical="center"/>
    </xf>
    <xf numFmtId="167" fontId="0" fillId="0" borderId="2" xfId="1" applyNumberFormat="1" applyFont="1" applyFill="1" applyBorder="1"/>
    <xf numFmtId="167" fontId="10" fillId="0" borderId="2" xfId="2" applyNumberFormat="1" applyFont="1" applyFill="1" applyBorder="1" applyAlignment="1">
      <alignment horizontal="center" vertical="center"/>
    </xf>
    <xf numFmtId="0" fontId="3" fillId="0" borderId="76" xfId="0" applyNumberFormat="1" applyFont="1" applyBorder="1" applyAlignment="1">
      <alignment vertical="center" wrapText="1"/>
    </xf>
    <xf numFmtId="0" fontId="14" fillId="0" borderId="69" xfId="1" applyFont="1" applyFill="1" applyBorder="1"/>
    <xf numFmtId="0" fontId="5" fillId="0" borderId="70" xfId="10" applyFont="1" applyFill="1" applyBorder="1" applyAlignment="1">
      <alignment horizontal="right" vertical="center"/>
    </xf>
    <xf numFmtId="0" fontId="14" fillId="0" borderId="73" xfId="1" applyFont="1" applyFill="1" applyBorder="1"/>
    <xf numFmtId="0" fontId="14" fillId="0" borderId="75" xfId="1" applyFont="1" applyFill="1" applyBorder="1"/>
    <xf numFmtId="167" fontId="5" fillId="0" borderId="70" xfId="11" applyNumberFormat="1" applyFont="1" applyFill="1" applyBorder="1" applyAlignment="1">
      <alignment horizontal="right" vertical="center"/>
    </xf>
    <xf numFmtId="167" fontId="5" fillId="0" borderId="77" xfId="11" applyNumberFormat="1" applyFont="1" applyFill="1" applyBorder="1" applyAlignment="1">
      <alignment horizontal="right" vertical="center"/>
    </xf>
    <xf numFmtId="167" fontId="5" fillId="0" borderId="70" xfId="2" applyNumberFormat="1" applyFont="1" applyFill="1" applyBorder="1" applyAlignment="1">
      <alignment horizontal="center" vertical="center"/>
    </xf>
    <xf numFmtId="167" fontId="5" fillId="0" borderId="77" xfId="2" applyNumberFormat="1" applyFont="1" applyFill="1" applyBorder="1" applyAlignment="1">
      <alignment horizontal="center" vertical="center"/>
    </xf>
    <xf numFmtId="0" fontId="6" fillId="0" borderId="70" xfId="2" applyFont="1" applyFill="1" applyBorder="1" applyAlignment="1">
      <alignment horizontal="center" vertical="center"/>
    </xf>
    <xf numFmtId="0" fontId="6" fillId="0" borderId="70" xfId="5" applyFont="1" applyFill="1" applyBorder="1" applyAlignment="1">
      <alignment horizontal="left" vertical="center" wrapText="1"/>
    </xf>
    <xf numFmtId="167" fontId="6" fillId="0" borderId="70" xfId="11" applyNumberFormat="1" applyFont="1" applyFill="1" applyBorder="1" applyAlignment="1">
      <alignment horizontal="right" vertical="center"/>
    </xf>
    <xf numFmtId="167" fontId="6" fillId="0" borderId="77" xfId="11" applyNumberFormat="1" applyFont="1" applyFill="1" applyBorder="1" applyAlignment="1">
      <alignment horizontal="right" vertical="center"/>
    </xf>
    <xf numFmtId="0" fontId="5" fillId="0" borderId="78" xfId="2" applyFont="1" applyFill="1" applyBorder="1" applyAlignment="1">
      <alignment horizontal="center" vertical="center"/>
    </xf>
    <xf numFmtId="0" fontId="5" fillId="0" borderId="78" xfId="5" applyFont="1" applyFill="1" applyBorder="1" applyAlignment="1">
      <alignment horizontal="left" vertical="center" wrapText="1"/>
    </xf>
    <xf numFmtId="167" fontId="5" fillId="0" borderId="78" xfId="11" applyNumberFormat="1" applyFont="1" applyFill="1" applyBorder="1" applyAlignment="1">
      <alignment horizontal="right" vertical="center"/>
    </xf>
    <xf numFmtId="167" fontId="5" fillId="0" borderId="79" xfId="11" applyNumberFormat="1" applyFont="1" applyFill="1" applyBorder="1" applyAlignment="1">
      <alignment horizontal="right" vertical="center"/>
    </xf>
    <xf numFmtId="0" fontId="5" fillId="0" borderId="72" xfId="5" applyFont="1" applyFill="1" applyBorder="1" applyAlignment="1">
      <alignment horizontal="left" vertical="center" wrapText="1"/>
    </xf>
    <xf numFmtId="167" fontId="5" fillId="0" borderId="72" xfId="2" applyNumberFormat="1" applyFont="1" applyFill="1" applyBorder="1" applyAlignment="1">
      <alignment horizontal="center" vertical="center"/>
    </xf>
    <xf numFmtId="167" fontId="5" fillId="0" borderId="80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2" xfId="5" applyFont="1" applyFill="1" applyBorder="1" applyAlignment="1">
      <alignment horizontal="left" vertical="center" wrapText="1"/>
    </xf>
    <xf numFmtId="167" fontId="6" fillId="0" borderId="2" xfId="11" applyNumberFormat="1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67" fontId="5" fillId="0" borderId="5" xfId="0" applyNumberFormat="1" applyFont="1" applyBorder="1" applyAlignment="1">
      <alignment horizontal="center" vertical="center" wrapText="1"/>
    </xf>
    <xf numFmtId="0" fontId="15" fillId="0" borderId="69" xfId="1" applyFont="1" applyFill="1" applyBorder="1"/>
    <xf numFmtId="0" fontId="2" fillId="0" borderId="7" xfId="0" applyFont="1" applyBorder="1" applyAlignment="1">
      <alignment horizontal="center" vertical="center"/>
    </xf>
    <xf numFmtId="0" fontId="2" fillId="0" borderId="2" xfId="1" applyFont="1" applyFill="1" applyBorder="1"/>
    <xf numFmtId="0" fontId="10" fillId="0" borderId="0" xfId="0" applyFont="1" applyFill="1"/>
    <xf numFmtId="0" fontId="10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6" fontId="10" fillId="0" borderId="0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5" fillId="0" borderId="0" xfId="0" applyFont="1" applyFill="1" applyBorder="1"/>
    <xf numFmtId="49" fontId="5" fillId="0" borderId="0" xfId="0" applyNumberFormat="1" applyFont="1" applyFill="1" applyBorder="1" applyAlignment="1">
      <alignment horizontal="center" vertical="top"/>
    </xf>
    <xf numFmtId="168" fontId="8" fillId="0" borderId="0" xfId="0" applyNumberFormat="1" applyFont="1" applyFill="1" applyBorder="1" applyAlignment="1">
      <alignment horizontal="center" vertical="top"/>
    </xf>
    <xf numFmtId="168" fontId="5" fillId="0" borderId="0" xfId="0" applyNumberFormat="1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left" vertical="top" wrapText="1"/>
    </xf>
    <xf numFmtId="166" fontId="11" fillId="0" borderId="0" xfId="0" applyNumberFormat="1" applyFont="1" applyFill="1"/>
    <xf numFmtId="166" fontId="10" fillId="0" borderId="0" xfId="0" applyNumberFormat="1" applyFont="1" applyFill="1" applyAlignment="1">
      <alignment horizontal="left"/>
    </xf>
    <xf numFmtId="166" fontId="10" fillId="0" borderId="0" xfId="0" applyNumberFormat="1" applyFont="1" applyFill="1" applyAlignment="1"/>
    <xf numFmtId="169" fontId="17" fillId="0" borderId="0" xfId="0" applyNumberFormat="1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49" fontId="5" fillId="0" borderId="22" xfId="0" applyNumberFormat="1" applyFont="1" applyFill="1" applyBorder="1" applyAlignment="1">
      <alignment horizontal="center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>
      <alignment horizontal="center" vertical="center" wrapText="1"/>
    </xf>
    <xf numFmtId="49" fontId="5" fillId="0" borderId="25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/>
    </xf>
    <xf numFmtId="165" fontId="0" fillId="0" borderId="0" xfId="0" applyNumberFormat="1" applyFill="1" applyAlignment="1">
      <alignment horizontal="center" vertical="top"/>
    </xf>
    <xf numFmtId="165" fontId="5" fillId="0" borderId="0" xfId="0" applyNumberFormat="1" applyFont="1" applyFill="1" applyAlignment="1">
      <alignment horizontal="right" vertical="top"/>
    </xf>
    <xf numFmtId="0" fontId="2" fillId="0" borderId="2" xfId="0" applyFont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 readingOrder="1"/>
    </xf>
    <xf numFmtId="0" fontId="5" fillId="0" borderId="26" xfId="0" applyNumberFormat="1" applyFont="1" applyFill="1" applyBorder="1" applyAlignment="1">
      <alignment horizontal="center" vertical="center" wrapText="1"/>
    </xf>
    <xf numFmtId="0" fontId="6" fillId="0" borderId="27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166" fontId="6" fillId="0" borderId="28" xfId="0" applyNumberFormat="1" applyFont="1" applyFill="1" applyBorder="1" applyAlignment="1">
      <alignment horizontal="center" vertical="center"/>
    </xf>
    <xf numFmtId="166" fontId="6" fillId="0" borderId="29" xfId="0" applyNumberFormat="1" applyFont="1" applyFill="1" applyBorder="1" applyAlignment="1">
      <alignment horizontal="center" vertical="center"/>
    </xf>
    <xf numFmtId="166" fontId="6" fillId="0" borderId="30" xfId="0" applyNumberFormat="1" applyFont="1" applyFill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 wrapText="1"/>
    </xf>
    <xf numFmtId="0" fontId="6" fillId="0" borderId="31" xfId="0" applyNumberFormat="1" applyFont="1" applyFill="1" applyBorder="1" applyAlignment="1">
      <alignment horizontal="center" vertical="center" wrapText="1" readingOrder="1"/>
    </xf>
    <xf numFmtId="166" fontId="6" fillId="0" borderId="32" xfId="0" applyNumberFormat="1" applyFont="1" applyFill="1" applyBorder="1" applyAlignment="1">
      <alignment horizontal="center" vertical="center"/>
    </xf>
    <xf numFmtId="166" fontId="6" fillId="0" borderId="33" xfId="0" applyNumberFormat="1" applyFont="1" applyFill="1" applyBorder="1" applyAlignment="1">
      <alignment horizontal="center" vertical="center"/>
    </xf>
    <xf numFmtId="166" fontId="6" fillId="0" borderId="34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166" fontId="5" fillId="0" borderId="35" xfId="0" applyNumberFormat="1" applyFont="1" applyFill="1" applyBorder="1" applyAlignment="1">
      <alignment horizontal="center" vertical="center"/>
    </xf>
    <xf numFmtId="166" fontId="5" fillId="0" borderId="36" xfId="0" applyNumberFormat="1" applyFont="1" applyFill="1" applyBorder="1" applyAlignment="1">
      <alignment horizontal="center" vertical="center"/>
    </xf>
    <xf numFmtId="166" fontId="5" fillId="0" borderId="37" xfId="0" applyNumberFormat="1" applyFont="1" applyFill="1" applyBorder="1" applyAlignment="1">
      <alignment horizontal="center" vertical="center"/>
    </xf>
    <xf numFmtId="0" fontId="5" fillId="0" borderId="2" xfId="0" applyFont="1" applyFill="1" applyBorder="1"/>
    <xf numFmtId="0" fontId="6" fillId="0" borderId="9" xfId="0" applyNumberFormat="1" applyFont="1" applyFill="1" applyBorder="1" applyAlignment="1">
      <alignment horizontal="center" vertical="center" wrapText="1" readingOrder="1"/>
    </xf>
    <xf numFmtId="166" fontId="6" fillId="0" borderId="35" xfId="0" applyNumberFormat="1" applyFont="1" applyFill="1" applyBorder="1" applyAlignment="1">
      <alignment horizontal="center" vertical="center"/>
    </xf>
    <xf numFmtId="166" fontId="6" fillId="0" borderId="36" xfId="0" applyNumberFormat="1" applyFont="1" applyFill="1" applyBorder="1" applyAlignment="1">
      <alignment horizontal="center" vertical="center"/>
    </xf>
    <xf numFmtId="166" fontId="6" fillId="0" borderId="37" xfId="0" applyNumberFormat="1" applyFont="1" applyFill="1" applyBorder="1" applyAlignment="1">
      <alignment horizontal="center" vertical="center"/>
    </xf>
    <xf numFmtId="0" fontId="8" fillId="0" borderId="2" xfId="0" applyFont="1" applyFill="1" applyBorder="1"/>
    <xf numFmtId="0" fontId="5" fillId="0" borderId="38" xfId="0" applyNumberFormat="1" applyFont="1" applyFill="1" applyBorder="1" applyAlignment="1">
      <alignment horizontal="center" vertical="center" wrapText="1" readingOrder="1"/>
    </xf>
    <xf numFmtId="166" fontId="5" fillId="0" borderId="39" xfId="0" applyNumberFormat="1" applyFont="1" applyFill="1" applyBorder="1" applyAlignment="1">
      <alignment horizontal="center" vertical="center"/>
    </xf>
    <xf numFmtId="166" fontId="5" fillId="0" borderId="40" xfId="0" applyNumberFormat="1" applyFont="1" applyFill="1" applyBorder="1" applyAlignment="1">
      <alignment horizontal="center" vertical="center"/>
    </xf>
    <xf numFmtId="166" fontId="5" fillId="0" borderId="38" xfId="0" applyNumberFormat="1" applyFont="1" applyFill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 readingOrder="1"/>
    </xf>
    <xf numFmtId="0" fontId="5" fillId="0" borderId="31" xfId="0" applyNumberFormat="1" applyFont="1" applyFill="1" applyBorder="1" applyAlignment="1">
      <alignment horizontal="center" vertical="center" wrapText="1" readingOrder="1"/>
    </xf>
    <xf numFmtId="166" fontId="5" fillId="0" borderId="41" xfId="0" applyNumberFormat="1" applyFont="1" applyFill="1" applyBorder="1" applyAlignment="1">
      <alignment horizontal="center" vertical="center"/>
    </xf>
    <xf numFmtId="166" fontId="5" fillId="0" borderId="42" xfId="0" applyNumberFormat="1" applyFont="1" applyFill="1" applyBorder="1" applyAlignment="1">
      <alignment horizontal="center" vertical="center"/>
    </xf>
    <xf numFmtId="166" fontId="5" fillId="0" borderId="43" xfId="0" applyNumberFormat="1" applyFont="1" applyFill="1" applyBorder="1" applyAlignment="1">
      <alignment horizontal="center" vertical="center"/>
    </xf>
    <xf numFmtId="166" fontId="5" fillId="0" borderId="44" xfId="0" applyNumberFormat="1" applyFont="1" applyFill="1" applyBorder="1" applyAlignment="1">
      <alignment horizontal="center" vertical="center"/>
    </xf>
    <xf numFmtId="166" fontId="5" fillId="0" borderId="45" xfId="0" applyNumberFormat="1" applyFont="1" applyFill="1" applyBorder="1" applyAlignment="1">
      <alignment horizontal="center" vertical="center"/>
    </xf>
    <xf numFmtId="166" fontId="5" fillId="0" borderId="46" xfId="0" applyNumberFormat="1" applyFont="1" applyFill="1" applyBorder="1" applyAlignment="1">
      <alignment horizontal="center" vertical="center"/>
    </xf>
    <xf numFmtId="166" fontId="5" fillId="0" borderId="9" xfId="0" applyNumberFormat="1" applyFont="1" applyFill="1" applyBorder="1" applyAlignment="1">
      <alignment horizontal="center" vertical="center"/>
    </xf>
    <xf numFmtId="166" fontId="5" fillId="0" borderId="47" xfId="0" applyNumberFormat="1" applyFont="1" applyFill="1" applyBorder="1" applyAlignment="1">
      <alignment horizontal="center" vertical="center"/>
    </xf>
    <xf numFmtId="166" fontId="5" fillId="0" borderId="48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vertical="top" wrapText="1"/>
    </xf>
    <xf numFmtId="166" fontId="5" fillId="0" borderId="32" xfId="0" applyNumberFormat="1" applyFont="1" applyFill="1" applyBorder="1" applyAlignment="1">
      <alignment horizontal="center" vertical="center"/>
    </xf>
    <xf numFmtId="166" fontId="5" fillId="0" borderId="33" xfId="0" applyNumberFormat="1" applyFont="1" applyFill="1" applyBorder="1" applyAlignment="1">
      <alignment horizontal="center" vertical="center"/>
    </xf>
    <xf numFmtId="166" fontId="5" fillId="0" borderId="34" xfId="0" applyNumberFormat="1" applyFont="1" applyFill="1" applyBorder="1" applyAlignment="1">
      <alignment horizontal="center" vertical="center"/>
    </xf>
    <xf numFmtId="166" fontId="6" fillId="0" borderId="9" xfId="0" applyNumberFormat="1" applyFont="1" applyFill="1" applyBorder="1" applyAlignment="1">
      <alignment horizontal="center" vertical="center"/>
    </xf>
    <xf numFmtId="166" fontId="6" fillId="0" borderId="44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left" vertical="center" wrapText="1" readingOrder="1"/>
    </xf>
    <xf numFmtId="0" fontId="6" fillId="0" borderId="2" xfId="0" applyNumberFormat="1" applyFont="1" applyFill="1" applyBorder="1" applyAlignment="1">
      <alignment horizontal="left" vertical="center" wrapText="1" readingOrder="1"/>
    </xf>
    <xf numFmtId="49" fontId="5" fillId="0" borderId="6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21" xfId="0" applyNumberFormat="1" applyFont="1" applyFill="1" applyBorder="1" applyAlignment="1">
      <alignment vertical="center" wrapText="1"/>
    </xf>
    <xf numFmtId="49" fontId="5" fillId="0" borderId="6" xfId="0" applyNumberFormat="1" applyFont="1" applyFill="1" applyBorder="1" applyAlignment="1">
      <alignment vertical="top" wrapText="1"/>
    </xf>
    <xf numFmtId="49" fontId="5" fillId="0" borderId="2" xfId="0" applyNumberFormat="1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center" wrapText="1"/>
    </xf>
    <xf numFmtId="0" fontId="5" fillId="0" borderId="47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166" fontId="6" fillId="0" borderId="45" xfId="0" applyNumberFormat="1" applyFont="1" applyFill="1" applyBorder="1" applyAlignment="1">
      <alignment horizontal="center" vertical="center"/>
    </xf>
    <xf numFmtId="166" fontId="6" fillId="0" borderId="4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left" vertical="center" wrapText="1" readingOrder="1"/>
    </xf>
    <xf numFmtId="0" fontId="6" fillId="0" borderId="9" xfId="0" applyNumberFormat="1" applyFont="1" applyFill="1" applyBorder="1" applyAlignment="1">
      <alignment horizontal="left" vertical="center" wrapText="1" readingOrder="1"/>
    </xf>
    <xf numFmtId="0" fontId="6" fillId="0" borderId="6" xfId="0" applyNumberFormat="1" applyFont="1" applyFill="1" applyBorder="1" applyAlignment="1">
      <alignment horizontal="left" vertical="center" wrapText="1" readingOrder="1"/>
    </xf>
    <xf numFmtId="0" fontId="5" fillId="0" borderId="6" xfId="0" applyNumberFormat="1" applyFont="1" applyFill="1" applyBorder="1" applyAlignment="1">
      <alignment horizontal="left" vertical="center" wrapText="1" readingOrder="1"/>
    </xf>
    <xf numFmtId="0" fontId="5" fillId="0" borderId="38" xfId="0" applyFont="1" applyFill="1" applyBorder="1" applyAlignment="1">
      <alignment horizontal="center" vertical="center" wrapText="1"/>
    </xf>
    <xf numFmtId="166" fontId="5" fillId="0" borderId="28" xfId="0" applyNumberFormat="1" applyFont="1" applyFill="1" applyBorder="1" applyAlignment="1">
      <alignment horizontal="center" vertical="center"/>
    </xf>
    <xf numFmtId="166" fontId="5" fillId="0" borderId="29" xfId="0" applyNumberFormat="1" applyFont="1" applyFill="1" applyBorder="1" applyAlignment="1">
      <alignment horizontal="center" vertical="center"/>
    </xf>
    <xf numFmtId="166" fontId="5" fillId="0" borderId="27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49" fontId="10" fillId="0" borderId="0" xfId="0" applyNumberFormat="1" applyFont="1" applyFill="1" applyAlignment="1">
      <alignment horizontal="centerContinuous" wrapText="1"/>
    </xf>
    <xf numFmtId="0" fontId="6" fillId="0" borderId="29" xfId="0" applyFont="1" applyFill="1" applyBorder="1" applyAlignment="1">
      <alignment horizontal="center"/>
    </xf>
    <xf numFmtId="0" fontId="5" fillId="0" borderId="49" xfId="0" applyFont="1" applyFill="1" applyBorder="1"/>
    <xf numFmtId="0" fontId="11" fillId="0" borderId="0" xfId="0" applyFont="1"/>
    <xf numFmtId="0" fontId="5" fillId="0" borderId="31" xfId="0" applyFont="1" applyFill="1" applyBorder="1"/>
    <xf numFmtId="0" fontId="5" fillId="0" borderId="9" xfId="0" applyFont="1" applyFill="1" applyBorder="1"/>
    <xf numFmtId="0" fontId="5" fillId="0" borderId="9" xfId="0" applyFont="1" applyFill="1" applyBorder="1" applyAlignment="1">
      <alignment vertical="center"/>
    </xf>
    <xf numFmtId="0" fontId="21" fillId="0" borderId="0" xfId="0" applyFont="1"/>
    <xf numFmtId="0" fontId="5" fillId="0" borderId="47" xfId="0" applyFont="1" applyFill="1" applyBorder="1"/>
    <xf numFmtId="49" fontId="5" fillId="0" borderId="50" xfId="0" applyNumberFormat="1" applyFont="1" applyFill="1" applyBorder="1" applyAlignment="1">
      <alignment horizontal="center" vertical="center" wrapText="1"/>
    </xf>
    <xf numFmtId="49" fontId="5" fillId="0" borderId="37" xfId="0" applyNumberFormat="1" applyFont="1" applyFill="1" applyBorder="1" applyAlignment="1">
      <alignment horizontal="center" vertical="center" wrapText="1"/>
    </xf>
    <xf numFmtId="0" fontId="5" fillId="0" borderId="38" xfId="0" applyFont="1" applyFill="1" applyBorder="1"/>
    <xf numFmtId="49" fontId="5" fillId="0" borderId="48" xfId="0" applyNumberFormat="1" applyFont="1" applyFill="1" applyBorder="1" applyAlignment="1">
      <alignment horizontal="center" vertical="center" wrapText="1"/>
    </xf>
    <xf numFmtId="0" fontId="5" fillId="0" borderId="27" xfId="0" applyFont="1" applyFill="1" applyBorder="1"/>
    <xf numFmtId="49" fontId="5" fillId="0" borderId="30" xfId="0" applyNumberFormat="1" applyFont="1" applyFill="1" applyBorder="1" applyAlignment="1">
      <alignment horizontal="center" vertical="center" wrapText="1"/>
    </xf>
    <xf numFmtId="0" fontId="5" fillId="0" borderId="51" xfId="0" applyFont="1" applyFill="1" applyBorder="1"/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34" xfId="0" applyNumberFormat="1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/>
    </xf>
    <xf numFmtId="0" fontId="5" fillId="0" borderId="30" xfId="0" applyFont="1" applyFill="1" applyBorder="1"/>
    <xf numFmtId="0" fontId="6" fillId="0" borderId="51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5" fillId="0" borderId="37" xfId="0" applyFont="1" applyFill="1" applyBorder="1"/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 wrapText="1"/>
    </xf>
    <xf numFmtId="49" fontId="5" fillId="0" borderId="46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52" xfId="0" applyFont="1" applyFill="1" applyBorder="1" applyAlignment="1">
      <alignment horizontal="center" wrapText="1"/>
    </xf>
    <xf numFmtId="0" fontId="6" fillId="0" borderId="50" xfId="0" applyFont="1" applyFill="1" applyBorder="1"/>
    <xf numFmtId="166" fontId="6" fillId="0" borderId="52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wrapText="1"/>
    </xf>
    <xf numFmtId="0" fontId="6" fillId="0" borderId="34" xfId="0" applyFont="1" applyFill="1" applyBorder="1"/>
    <xf numFmtId="166" fontId="6" fillId="0" borderId="15" xfId="0" applyNumberFormat="1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wrapText="1"/>
    </xf>
    <xf numFmtId="0" fontId="5" fillId="0" borderId="36" xfId="0" applyFont="1" applyFill="1" applyBorder="1" applyAlignment="1">
      <alignment horizontal="center"/>
    </xf>
    <xf numFmtId="0" fontId="8" fillId="0" borderId="36" xfId="0" applyFont="1" applyFill="1" applyBorder="1" applyAlignment="1">
      <alignment wrapText="1"/>
    </xf>
    <xf numFmtId="0" fontId="5" fillId="0" borderId="33" xfId="0" applyFont="1" applyFill="1" applyBorder="1" applyAlignment="1">
      <alignment horizontal="left" wrapText="1"/>
    </xf>
    <xf numFmtId="166" fontId="5" fillId="0" borderId="36" xfId="0" applyNumberFormat="1" applyFont="1" applyFill="1" applyBorder="1" applyAlignment="1">
      <alignment horizontal="center" vertical="center" wrapText="1"/>
    </xf>
    <xf numFmtId="166" fontId="5" fillId="0" borderId="11" xfId="0" applyNumberFormat="1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wrapText="1"/>
    </xf>
    <xf numFmtId="166" fontId="5" fillId="0" borderId="11" xfId="0" applyNumberFormat="1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wrapText="1"/>
    </xf>
    <xf numFmtId="0" fontId="23" fillId="0" borderId="36" xfId="0" applyFont="1" applyFill="1" applyBorder="1"/>
    <xf numFmtId="0" fontId="23" fillId="0" borderId="36" xfId="0" applyFont="1" applyFill="1" applyBorder="1" applyAlignment="1">
      <alignment wrapText="1"/>
    </xf>
    <xf numFmtId="166" fontId="5" fillId="0" borderId="52" xfId="0" applyNumberFormat="1" applyFont="1" applyFill="1" applyBorder="1" applyAlignment="1">
      <alignment horizontal="center" vertical="center"/>
    </xf>
    <xf numFmtId="49" fontId="6" fillId="0" borderId="37" xfId="0" applyNumberFormat="1" applyFont="1" applyFill="1" applyBorder="1" applyAlignment="1">
      <alignment horizontal="center" vertical="center" wrapText="1"/>
    </xf>
    <xf numFmtId="0" fontId="23" fillId="0" borderId="52" xfId="0" applyFont="1" applyFill="1" applyBorder="1" applyAlignment="1">
      <alignment wrapText="1"/>
    </xf>
    <xf numFmtId="49" fontId="6" fillId="0" borderId="50" xfId="0" applyNumberFormat="1" applyFont="1" applyFill="1" applyBorder="1" applyAlignment="1">
      <alignment horizontal="center" vertical="center" wrapText="1"/>
    </xf>
    <xf numFmtId="0" fontId="23" fillId="0" borderId="45" xfId="0" applyFont="1" applyFill="1" applyBorder="1" applyAlignment="1">
      <alignment wrapText="1"/>
    </xf>
    <xf numFmtId="49" fontId="6" fillId="0" borderId="46" xfId="0" applyNumberFormat="1" applyFont="1" applyFill="1" applyBorder="1" applyAlignment="1">
      <alignment horizontal="center" vertical="center" wrapText="1"/>
    </xf>
    <xf numFmtId="166" fontId="5" fillId="0" borderId="53" xfId="0" applyNumberFormat="1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wrapText="1"/>
    </xf>
    <xf numFmtId="0" fontId="23" fillId="0" borderId="40" xfId="0" applyFont="1" applyFill="1" applyBorder="1" applyAlignment="1">
      <alignment wrapText="1"/>
    </xf>
    <xf numFmtId="0" fontId="8" fillId="0" borderId="29" xfId="0" applyFont="1" applyFill="1" applyBorder="1" applyAlignment="1">
      <alignment wrapText="1"/>
    </xf>
    <xf numFmtId="0" fontId="5" fillId="0" borderId="54" xfId="0" applyFont="1" applyFill="1" applyBorder="1" applyAlignment="1">
      <alignment horizontal="left"/>
    </xf>
    <xf numFmtId="166" fontId="5" fillId="0" borderId="54" xfId="0" applyNumberFormat="1" applyFont="1" applyFill="1" applyBorder="1" applyAlignment="1">
      <alignment horizontal="center" vertical="center"/>
    </xf>
    <xf numFmtId="166" fontId="5" fillId="0" borderId="19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wrapText="1"/>
    </xf>
    <xf numFmtId="166" fontId="6" fillId="0" borderId="55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wrapText="1"/>
    </xf>
    <xf numFmtId="166" fontId="6" fillId="0" borderId="15" xfId="0" applyNumberFormat="1" applyFont="1" applyFill="1" applyBorder="1" applyAlignment="1">
      <alignment horizontal="center" vertical="center" wrapText="1"/>
    </xf>
    <xf numFmtId="166" fontId="6" fillId="0" borderId="29" xfId="0" applyNumberFormat="1" applyFont="1" applyFill="1" applyBorder="1" applyAlignment="1">
      <alignment horizontal="center" vertical="center" wrapText="1"/>
    </xf>
    <xf numFmtId="166" fontId="6" fillId="0" borderId="33" xfId="0" applyNumberFormat="1" applyFont="1" applyFill="1" applyBorder="1" applyAlignment="1">
      <alignment horizontal="center" vertical="center" wrapText="1"/>
    </xf>
    <xf numFmtId="166" fontId="5" fillId="0" borderId="56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vertical="center" wrapText="1"/>
    </xf>
    <xf numFmtId="166" fontId="6" fillId="0" borderId="2" xfId="0" applyNumberFormat="1" applyFont="1" applyFill="1" applyBorder="1" applyAlignment="1">
      <alignment horizontal="center" vertical="center"/>
    </xf>
    <xf numFmtId="166" fontId="6" fillId="0" borderId="54" xfId="0" applyNumberFormat="1" applyFont="1" applyFill="1" applyBorder="1" applyAlignment="1">
      <alignment horizontal="center" vertical="center"/>
    </xf>
    <xf numFmtId="166" fontId="6" fillId="0" borderId="19" xfId="0" applyNumberFormat="1" applyFont="1" applyFill="1" applyBorder="1" applyAlignment="1">
      <alignment horizontal="center" vertical="center"/>
    </xf>
    <xf numFmtId="166" fontId="5" fillId="0" borderId="15" xfId="0" applyNumberFormat="1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wrapText="1"/>
    </xf>
    <xf numFmtId="0" fontId="6" fillId="0" borderId="54" xfId="0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vertical="center" wrapText="1"/>
    </xf>
    <xf numFmtId="0" fontId="6" fillId="0" borderId="33" xfId="0" applyFont="1" applyFill="1" applyBorder="1" applyAlignment="1">
      <alignment vertical="center" wrapText="1"/>
    </xf>
    <xf numFmtId="0" fontId="23" fillId="0" borderId="36" xfId="0" applyFont="1" applyFill="1" applyBorder="1" applyAlignment="1">
      <alignment vertical="center" wrapText="1"/>
    </xf>
    <xf numFmtId="0" fontId="8" fillId="0" borderId="36" xfId="0" applyFont="1" applyFill="1" applyBorder="1" applyAlignment="1">
      <alignment vertical="center" wrapText="1"/>
    </xf>
    <xf numFmtId="166" fontId="6" fillId="0" borderId="49" xfId="0" applyNumberFormat="1" applyFont="1" applyFill="1" applyBorder="1" applyAlignment="1">
      <alignment horizontal="center" vertical="center"/>
    </xf>
    <xf numFmtId="166" fontId="6" fillId="0" borderId="17" xfId="0" applyNumberFormat="1" applyFont="1" applyFill="1" applyBorder="1" applyAlignment="1">
      <alignment horizontal="center" vertical="center"/>
    </xf>
    <xf numFmtId="166" fontId="5" fillId="0" borderId="6" xfId="0" applyNumberFormat="1" applyFont="1" applyFill="1" applyBorder="1" applyAlignment="1">
      <alignment horizontal="center" vertical="center" wrapText="1"/>
    </xf>
    <xf numFmtId="166" fontId="5" fillId="0" borderId="6" xfId="0" applyNumberFormat="1" applyFont="1" applyFill="1" applyBorder="1" applyAlignment="1">
      <alignment horizontal="center" vertical="center"/>
    </xf>
    <xf numFmtId="166" fontId="5" fillId="0" borderId="49" xfId="0" applyNumberFormat="1" applyFont="1" applyFill="1" applyBorder="1" applyAlignment="1">
      <alignment horizontal="center" vertical="center"/>
    </xf>
    <xf numFmtId="166" fontId="5" fillId="0" borderId="21" xfId="0" applyNumberFormat="1" applyFont="1" applyFill="1" applyBorder="1" applyAlignment="1">
      <alignment horizontal="center" vertical="center"/>
    </xf>
    <xf numFmtId="166" fontId="5" fillId="0" borderId="57" xfId="0" applyNumberFormat="1" applyFont="1" applyFill="1" applyBorder="1" applyAlignment="1">
      <alignment horizontal="center" vertical="center"/>
    </xf>
    <xf numFmtId="166" fontId="6" fillId="0" borderId="27" xfId="0" applyNumberFormat="1" applyFont="1" applyFill="1" applyBorder="1" applyAlignment="1">
      <alignment horizontal="center" vertical="center"/>
    </xf>
    <xf numFmtId="166" fontId="6" fillId="0" borderId="26" xfId="0" applyNumberFormat="1" applyFont="1" applyFill="1" applyBorder="1" applyAlignment="1">
      <alignment horizontal="center" vertical="center"/>
    </xf>
    <xf numFmtId="166" fontId="6" fillId="0" borderId="27" xfId="0" applyNumberFormat="1" applyFont="1" applyFill="1" applyBorder="1" applyAlignment="1">
      <alignment horizontal="center" vertical="center" wrapText="1"/>
    </xf>
    <xf numFmtId="166" fontId="6" fillId="0" borderId="17" xfId="0" applyNumberFormat="1" applyFont="1" applyFill="1" applyBorder="1" applyAlignment="1">
      <alignment horizontal="center" vertical="center" wrapText="1"/>
    </xf>
    <xf numFmtId="166" fontId="5" fillId="0" borderId="10" xfId="0" applyNumberFormat="1" applyFont="1" applyFill="1" applyBorder="1" applyAlignment="1">
      <alignment horizontal="center" vertical="center"/>
    </xf>
    <xf numFmtId="166" fontId="6" fillId="0" borderId="57" xfId="0" applyNumberFormat="1" applyFont="1" applyFill="1" applyBorder="1" applyAlignment="1">
      <alignment horizontal="center" vertical="center"/>
    </xf>
    <xf numFmtId="166" fontId="5" fillId="0" borderId="17" xfId="0" applyNumberFormat="1" applyFont="1" applyFill="1" applyBorder="1" applyAlignment="1">
      <alignment horizontal="center" vertical="center"/>
    </xf>
    <xf numFmtId="166" fontId="5" fillId="0" borderId="37" xfId="0" applyNumberFormat="1" applyFont="1" applyFill="1" applyBorder="1" applyAlignment="1">
      <alignment horizontal="center" vertical="center" wrapText="1"/>
    </xf>
    <xf numFmtId="0" fontId="11" fillId="0" borderId="2" xfId="0" applyFont="1" applyBorder="1"/>
    <xf numFmtId="0" fontId="10" fillId="0" borderId="2" xfId="0" applyFont="1" applyBorder="1"/>
    <xf numFmtId="0" fontId="21" fillId="0" borderId="2" xfId="0" applyFont="1" applyBorder="1"/>
    <xf numFmtId="167" fontId="2" fillId="0" borderId="2" xfId="1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7" fontId="5" fillId="0" borderId="2" xfId="0" applyNumberFormat="1" applyFont="1" applyBorder="1" applyAlignment="1">
      <alignment horizontal="center" vertical="center"/>
    </xf>
    <xf numFmtId="167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67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167" fontId="5" fillId="0" borderId="2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top"/>
    </xf>
    <xf numFmtId="0" fontId="5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67" fontId="0" fillId="0" borderId="2" xfId="1" applyNumberFormat="1" applyFont="1" applyFill="1" applyBorder="1" applyAlignment="1"/>
    <xf numFmtId="0" fontId="13" fillId="0" borderId="89" xfId="1" applyFont="1" applyFill="1" applyBorder="1"/>
    <xf numFmtId="0" fontId="2" fillId="0" borderId="75" xfId="1" applyFont="1" applyFill="1" applyBorder="1"/>
    <xf numFmtId="0" fontId="2" fillId="0" borderId="69" xfId="1" applyFont="1" applyFill="1" applyBorder="1"/>
    <xf numFmtId="49" fontId="5" fillId="0" borderId="60" xfId="0" applyNumberFormat="1" applyFont="1" applyFill="1" applyBorder="1" applyAlignment="1">
      <alignment horizontal="center" vertical="center" wrapText="1"/>
    </xf>
    <xf numFmtId="166" fontId="6" fillId="0" borderId="92" xfId="0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/>
    </xf>
    <xf numFmtId="166" fontId="6" fillId="0" borderId="3" xfId="0" applyNumberFormat="1" applyFont="1" applyFill="1" applyBorder="1" applyAlignment="1">
      <alignment horizontal="center" vertical="center"/>
    </xf>
    <xf numFmtId="166" fontId="5" fillId="0" borderId="94" xfId="0" applyNumberFormat="1" applyFont="1" applyFill="1" applyBorder="1" applyAlignment="1">
      <alignment horizontal="center" vertical="center"/>
    </xf>
    <xf numFmtId="166" fontId="5" fillId="0" borderId="95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6" fontId="5" fillId="0" borderId="93" xfId="0" applyNumberFormat="1" applyFont="1" applyFill="1" applyBorder="1" applyAlignment="1">
      <alignment horizontal="center" vertical="center"/>
    </xf>
    <xf numFmtId="166" fontId="6" fillId="0" borderId="8" xfId="0" applyNumberFormat="1" applyFont="1" applyFill="1" applyBorder="1" applyAlignment="1">
      <alignment horizontal="center" vertical="center"/>
    </xf>
    <xf numFmtId="166" fontId="5" fillId="0" borderId="92" xfId="0" applyNumberFormat="1" applyFont="1" applyFill="1" applyBorder="1" applyAlignment="1">
      <alignment horizontal="center" vertical="center"/>
    </xf>
    <xf numFmtId="166" fontId="5" fillId="0" borderId="25" xfId="0" applyNumberFormat="1" applyFont="1" applyFill="1" applyBorder="1" applyAlignment="1">
      <alignment horizontal="center" vertical="center"/>
    </xf>
    <xf numFmtId="166" fontId="6" fillId="0" borderId="11" xfId="0" applyNumberFormat="1" applyFont="1" applyFill="1" applyBorder="1" applyAlignment="1">
      <alignment horizontal="center" vertical="center"/>
    </xf>
    <xf numFmtId="166" fontId="5" fillId="0" borderId="56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4" xfId="0" applyNumberFormat="1" applyFont="1" applyFill="1" applyBorder="1" applyAlignment="1">
      <alignment horizontal="center" vertical="center"/>
    </xf>
    <xf numFmtId="166" fontId="5" fillId="0" borderId="18" xfId="0" applyNumberFormat="1" applyFont="1" applyFill="1" applyBorder="1" applyAlignment="1">
      <alignment horizontal="center" vertical="center"/>
    </xf>
    <xf numFmtId="166" fontId="5" fillId="0" borderId="53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6" fontId="6" fillId="0" borderId="55" xfId="0" applyNumberFormat="1" applyFont="1" applyFill="1" applyBorder="1" applyAlignment="1">
      <alignment horizontal="center" vertical="center"/>
    </xf>
    <xf numFmtId="166" fontId="5" fillId="0" borderId="12" xfId="0" applyNumberFormat="1" applyFont="1" applyFill="1" applyBorder="1" applyAlignment="1">
      <alignment horizontal="center" vertical="center"/>
    </xf>
    <xf numFmtId="0" fontId="2" fillId="0" borderId="0" xfId="0" applyFont="1"/>
    <xf numFmtId="0" fontId="3" fillId="0" borderId="90" xfId="0" applyNumberFormat="1" applyFont="1" applyBorder="1" applyAlignment="1">
      <alignment vertical="center" wrapText="1"/>
    </xf>
    <xf numFmtId="0" fontId="3" fillId="0" borderId="91" xfId="0" applyNumberFormat="1" applyFont="1" applyBorder="1" applyAlignment="1">
      <alignment vertical="center" wrapText="1"/>
    </xf>
    <xf numFmtId="166" fontId="6" fillId="0" borderId="40" xfId="0" applyNumberFormat="1" applyFont="1" applyFill="1" applyBorder="1" applyAlignment="1">
      <alignment horizontal="center" vertical="center"/>
    </xf>
    <xf numFmtId="166" fontId="6" fillId="0" borderId="38" xfId="0" applyNumberFormat="1" applyFont="1" applyFill="1" applyBorder="1" applyAlignment="1">
      <alignment horizontal="center" vertical="center"/>
    </xf>
    <xf numFmtId="166" fontId="25" fillId="0" borderId="45" xfId="0" applyNumberFormat="1" applyFont="1" applyFill="1" applyBorder="1" applyAlignment="1">
      <alignment horizontal="center" vertical="center"/>
    </xf>
    <xf numFmtId="166" fontId="25" fillId="0" borderId="34" xfId="0" applyNumberFormat="1" applyFont="1" applyFill="1" applyBorder="1" applyAlignment="1">
      <alignment horizontal="center" vertical="center"/>
    </xf>
    <xf numFmtId="166" fontId="25" fillId="0" borderId="29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/>
    </xf>
    <xf numFmtId="166" fontId="25" fillId="0" borderId="11" xfId="0" applyNumberFormat="1" applyFont="1" applyFill="1" applyBorder="1" applyAlignment="1">
      <alignment horizontal="center" vertical="center"/>
    </xf>
    <xf numFmtId="166" fontId="25" fillId="0" borderId="15" xfId="0" applyNumberFormat="1" applyFont="1" applyFill="1" applyBorder="1" applyAlignment="1">
      <alignment horizontal="center" vertical="center"/>
    </xf>
    <xf numFmtId="166" fontId="25" fillId="0" borderId="1" xfId="0" applyNumberFormat="1" applyFont="1" applyFill="1" applyBorder="1" applyAlignment="1">
      <alignment horizontal="center" vertical="center" wrapText="1"/>
    </xf>
    <xf numFmtId="166" fontId="25" fillId="0" borderId="11" xfId="0" applyNumberFormat="1" applyFont="1" applyFill="1" applyBorder="1" applyAlignment="1">
      <alignment horizontal="center" vertical="center" wrapText="1"/>
    </xf>
    <xf numFmtId="167" fontId="29" fillId="0" borderId="2" xfId="11" applyNumberFormat="1" applyFont="1" applyFill="1" applyBorder="1" applyAlignment="1">
      <alignment horizontal="right" vertical="center"/>
    </xf>
    <xf numFmtId="4" fontId="29" fillId="0" borderId="2" xfId="11" applyNumberFormat="1" applyFont="1" applyFill="1" applyBorder="1" applyAlignment="1">
      <alignment horizontal="right" vertical="center"/>
    </xf>
    <xf numFmtId="165" fontId="26" fillId="0" borderId="0" xfId="0" applyNumberFormat="1" applyFont="1" applyAlignment="1">
      <alignment horizontal="right" vertical="top"/>
    </xf>
    <xf numFmtId="165" fontId="25" fillId="0" borderId="0" xfId="0" applyNumberFormat="1" applyFont="1" applyAlignment="1">
      <alignment horizontal="right" vertical="top"/>
    </xf>
    <xf numFmtId="0" fontId="25" fillId="0" borderId="2" xfId="0" applyNumberFormat="1" applyFont="1" applyBorder="1" applyAlignment="1">
      <alignment horizontal="center" vertical="center" wrapText="1"/>
    </xf>
    <xf numFmtId="49" fontId="25" fillId="0" borderId="23" xfId="0" applyNumberFormat="1" applyFont="1" applyFill="1" applyBorder="1" applyAlignment="1">
      <alignment horizontal="center" vertical="center" wrapText="1"/>
    </xf>
    <xf numFmtId="49" fontId="25" fillId="0" borderId="22" xfId="0" applyNumberFormat="1" applyFont="1" applyFill="1" applyBorder="1" applyAlignment="1">
      <alignment horizontal="center" vertical="center" wrapText="1"/>
    </xf>
    <xf numFmtId="166" fontId="27" fillId="0" borderId="29" xfId="0" applyNumberFormat="1" applyFont="1" applyFill="1" applyBorder="1" applyAlignment="1">
      <alignment horizontal="center" vertical="center"/>
    </xf>
    <xf numFmtId="166" fontId="27" fillId="0" borderId="30" xfId="0" applyNumberFormat="1" applyFont="1" applyFill="1" applyBorder="1" applyAlignment="1">
      <alignment horizontal="center" vertical="center"/>
    </xf>
    <xf numFmtId="166" fontId="27" fillId="0" borderId="33" xfId="0" applyNumberFormat="1" applyFont="1" applyFill="1" applyBorder="1" applyAlignment="1">
      <alignment horizontal="center" vertical="center"/>
    </xf>
    <xf numFmtId="166" fontId="27" fillId="0" borderId="34" xfId="0" applyNumberFormat="1" applyFont="1" applyFill="1" applyBorder="1" applyAlignment="1">
      <alignment horizontal="center" vertical="center"/>
    </xf>
    <xf numFmtId="166" fontId="25" fillId="0" borderId="36" xfId="0" applyNumberFormat="1" applyFont="1" applyFill="1" applyBorder="1" applyAlignment="1">
      <alignment horizontal="center" vertical="center"/>
    </xf>
    <xf numFmtId="166" fontId="25" fillId="0" borderId="37" xfId="0" applyNumberFormat="1" applyFont="1" applyFill="1" applyBorder="1" applyAlignment="1">
      <alignment horizontal="center" vertical="center"/>
    </xf>
    <xf numFmtId="166" fontId="27" fillId="0" borderId="36" xfId="0" applyNumberFormat="1" applyFont="1" applyFill="1" applyBorder="1" applyAlignment="1">
      <alignment horizontal="center" vertical="center"/>
    </xf>
    <xf numFmtId="166" fontId="27" fillId="0" borderId="9" xfId="0" applyNumberFormat="1" applyFont="1" applyFill="1" applyBorder="1" applyAlignment="1">
      <alignment horizontal="center" vertical="center"/>
    </xf>
    <xf numFmtId="166" fontId="25" fillId="0" borderId="48" xfId="0" applyNumberFormat="1" applyFont="1" applyFill="1" applyBorder="1" applyAlignment="1">
      <alignment horizontal="center" vertical="center"/>
    </xf>
    <xf numFmtId="166" fontId="25" fillId="0" borderId="42" xfId="0" applyNumberFormat="1" applyFont="1" applyFill="1" applyBorder="1" applyAlignment="1">
      <alignment horizontal="center" vertical="center"/>
    </xf>
    <xf numFmtId="166" fontId="25" fillId="0" borderId="43" xfId="0" applyNumberFormat="1" applyFont="1" applyFill="1" applyBorder="1" applyAlignment="1">
      <alignment horizontal="center" vertical="center"/>
    </xf>
    <xf numFmtId="166" fontId="27" fillId="0" borderId="37" xfId="0" applyNumberFormat="1" applyFont="1" applyFill="1" applyBorder="1" applyAlignment="1">
      <alignment horizontal="center" vertical="center"/>
    </xf>
    <xf numFmtId="166" fontId="25" fillId="0" borderId="46" xfId="0" applyNumberFormat="1" applyFont="1" applyFill="1" applyBorder="1" applyAlignment="1">
      <alignment horizontal="center" vertical="center"/>
    </xf>
    <xf numFmtId="166" fontId="25" fillId="0" borderId="9" xfId="0" applyNumberFormat="1" applyFont="1" applyFill="1" applyBorder="1" applyAlignment="1">
      <alignment horizontal="center" vertical="center"/>
    </xf>
    <xf numFmtId="166" fontId="25" fillId="0" borderId="47" xfId="0" applyNumberFormat="1" applyFont="1" applyFill="1" applyBorder="1" applyAlignment="1">
      <alignment horizontal="center" vertical="center"/>
    </xf>
    <xf numFmtId="166" fontId="25" fillId="0" borderId="40" xfId="0" applyNumberFormat="1" applyFont="1" applyFill="1" applyBorder="1" applyAlignment="1">
      <alignment horizontal="center" vertical="center"/>
    </xf>
    <xf numFmtId="166" fontId="25" fillId="0" borderId="38" xfId="0" applyNumberFormat="1" applyFont="1" applyFill="1" applyBorder="1" applyAlignment="1">
      <alignment horizontal="center" vertical="center"/>
    </xf>
    <xf numFmtId="166" fontId="25" fillId="0" borderId="33" xfId="0" applyNumberFormat="1" applyFont="1" applyFill="1" applyBorder="1" applyAlignment="1">
      <alignment horizontal="center" vertical="center"/>
    </xf>
    <xf numFmtId="166" fontId="27" fillId="0" borderId="38" xfId="0" applyNumberFormat="1" applyFont="1" applyFill="1" applyBorder="1" applyAlignment="1">
      <alignment horizontal="center" vertical="center"/>
    </xf>
    <xf numFmtId="166" fontId="27" fillId="0" borderId="40" xfId="0" applyNumberFormat="1" applyFont="1" applyFill="1" applyBorder="1" applyAlignment="1">
      <alignment horizontal="center" vertical="center"/>
    </xf>
    <xf numFmtId="166" fontId="25" fillId="0" borderId="27" xfId="0" applyNumberFormat="1" applyFont="1" applyFill="1" applyBorder="1" applyAlignment="1">
      <alignment horizontal="center" vertical="center"/>
    </xf>
    <xf numFmtId="0" fontId="30" fillId="0" borderId="0" xfId="0" applyFont="1" applyFill="1" applyBorder="1"/>
    <xf numFmtId="0" fontId="29" fillId="0" borderId="0" xfId="0" applyFont="1"/>
    <xf numFmtId="0" fontId="5" fillId="0" borderId="2" xfId="0" applyNumberFormat="1" applyFont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167" fontId="5" fillId="3" borderId="70" xfId="11" applyNumberFormat="1" applyFont="1" applyFill="1" applyBorder="1" applyAlignment="1">
      <alignment horizontal="right" vertical="center"/>
    </xf>
    <xf numFmtId="0" fontId="2" fillId="3" borderId="69" xfId="1" applyFont="1" applyFill="1" applyBorder="1"/>
    <xf numFmtId="0" fontId="5" fillId="3" borderId="2" xfId="0" applyNumberFormat="1" applyFont="1" applyFill="1" applyBorder="1" applyAlignment="1">
      <alignment horizontal="center" vertical="center"/>
    </xf>
    <xf numFmtId="167" fontId="6" fillId="3" borderId="70" xfId="11" applyNumberFormat="1" applyFont="1" applyFill="1" applyBorder="1" applyAlignment="1">
      <alignment horizontal="right" vertical="center"/>
    </xf>
    <xf numFmtId="167" fontId="5" fillId="3" borderId="70" xfId="2" applyNumberFormat="1" applyFont="1" applyFill="1" applyBorder="1" applyAlignment="1">
      <alignment horizontal="center" vertical="center"/>
    </xf>
    <xf numFmtId="167" fontId="5" fillId="3" borderId="78" xfId="11" applyNumberFormat="1" applyFont="1" applyFill="1" applyBorder="1" applyAlignment="1">
      <alignment horizontal="right" vertical="center"/>
    </xf>
    <xf numFmtId="167" fontId="6" fillId="3" borderId="2" xfId="11" applyNumberFormat="1" applyFont="1" applyFill="1" applyBorder="1" applyAlignment="1">
      <alignment horizontal="right" vertical="center"/>
    </xf>
    <xf numFmtId="167" fontId="5" fillId="3" borderId="72" xfId="2" applyNumberFormat="1" applyFont="1" applyFill="1" applyBorder="1" applyAlignment="1">
      <alignment horizontal="center" vertical="center"/>
    </xf>
    <xf numFmtId="167" fontId="6" fillId="3" borderId="77" xfId="11" applyNumberFormat="1" applyFont="1" applyFill="1" applyBorder="1" applyAlignment="1">
      <alignment horizontal="right" vertical="center"/>
    </xf>
    <xf numFmtId="0" fontId="2" fillId="3" borderId="75" xfId="1" applyFont="1" applyFill="1" applyBorder="1"/>
    <xf numFmtId="0" fontId="3" fillId="0" borderId="0" xfId="0" applyFont="1" applyAlignment="1"/>
    <xf numFmtId="0" fontId="5" fillId="0" borderId="2" xfId="0" applyFont="1" applyBorder="1" applyAlignment="1">
      <alignment horizontal="center" vertical="center"/>
    </xf>
    <xf numFmtId="167" fontId="25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58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5" fillId="0" borderId="58" xfId="0" applyNumberFormat="1" applyFont="1" applyBorder="1" applyAlignment="1">
      <alignment horizontal="center" vertical="center" wrapText="1"/>
    </xf>
    <xf numFmtId="4" fontId="5" fillId="0" borderId="20" xfId="3" applyNumberFormat="1" applyFont="1" applyFill="1" applyBorder="1" applyAlignment="1">
      <alignment horizontal="center" vertical="center"/>
    </xf>
    <xf numFmtId="4" fontId="5" fillId="0" borderId="60" xfId="3" applyNumberFormat="1" applyFont="1" applyFill="1" applyBorder="1" applyAlignment="1">
      <alignment horizontal="center" vertical="center"/>
    </xf>
    <xf numFmtId="4" fontId="5" fillId="0" borderId="16" xfId="3" applyNumberFormat="1" applyFont="1" applyFill="1" applyBorder="1" applyAlignment="1">
      <alignment horizontal="center" vertical="center"/>
    </xf>
    <xf numFmtId="0" fontId="3" fillId="0" borderId="81" xfId="0" applyNumberFormat="1" applyFont="1" applyBorder="1" applyAlignment="1">
      <alignment horizontal="center" vertical="center" wrapText="1"/>
    </xf>
    <xf numFmtId="0" fontId="3" fillId="0" borderId="82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right" vertical="center"/>
    </xf>
    <xf numFmtId="0" fontId="5" fillId="0" borderId="6" xfId="0" applyNumberFormat="1" applyFont="1" applyBorder="1" applyAlignment="1">
      <alignment horizontal="center" vertical="center"/>
    </xf>
    <xf numFmtId="0" fontId="10" fillId="0" borderId="20" xfId="6" applyFont="1" applyFill="1" applyBorder="1" applyAlignment="1">
      <alignment horizontal="center" vertical="center" wrapText="1"/>
    </xf>
    <xf numFmtId="0" fontId="10" fillId="0" borderId="60" xfId="6" applyFont="1" applyFill="1" applyBorder="1" applyAlignment="1">
      <alignment horizontal="center" vertical="center" wrapText="1"/>
    </xf>
    <xf numFmtId="0" fontId="10" fillId="0" borderId="16" xfId="6" applyFont="1" applyFill="1" applyBorder="1" applyAlignment="1">
      <alignment horizontal="center" vertical="center" wrapText="1"/>
    </xf>
    <xf numFmtId="165" fontId="5" fillId="0" borderId="61" xfId="0" applyNumberFormat="1" applyFont="1" applyBorder="1" applyAlignment="1">
      <alignment horizontal="center" vertical="center" wrapText="1"/>
    </xf>
    <xf numFmtId="165" fontId="5" fillId="0" borderId="50" xfId="0" applyNumberFormat="1" applyFont="1" applyBorder="1" applyAlignment="1">
      <alignment horizontal="center" vertical="center" wrapText="1"/>
    </xf>
    <xf numFmtId="165" fontId="5" fillId="0" borderId="62" xfId="0" applyNumberFormat="1" applyFont="1" applyBorder="1" applyAlignment="1">
      <alignment horizontal="center" vertical="center" wrapText="1"/>
    </xf>
    <xf numFmtId="165" fontId="5" fillId="0" borderId="16" xfId="0" applyNumberFormat="1" applyFont="1" applyBorder="1" applyAlignment="1">
      <alignment horizontal="center" vertical="center"/>
    </xf>
    <xf numFmtId="0" fontId="28" fillId="0" borderId="16" xfId="1" applyFont="1" applyFill="1" applyBorder="1"/>
    <xf numFmtId="165" fontId="5" fillId="0" borderId="61" xfId="0" applyNumberFormat="1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" fontId="5" fillId="0" borderId="83" xfId="3" applyNumberFormat="1" applyFont="1" applyFill="1" applyBorder="1" applyAlignment="1">
      <alignment horizontal="center" vertical="center" wrapText="1"/>
    </xf>
    <xf numFmtId="4" fontId="5" fillId="0" borderId="84" xfId="3" applyNumberFormat="1" applyFont="1" applyFill="1" applyBorder="1" applyAlignment="1">
      <alignment horizontal="center" vertical="center" wrapText="1"/>
    </xf>
    <xf numFmtId="4" fontId="5" fillId="0" borderId="85" xfId="3" applyNumberFormat="1" applyFont="1" applyFill="1" applyBorder="1" applyAlignment="1">
      <alignment horizontal="center" vertical="center" wrapText="1"/>
    </xf>
    <xf numFmtId="4" fontId="5" fillId="0" borderId="86" xfId="9" applyNumberFormat="1" applyFont="1" applyFill="1" applyBorder="1" applyAlignment="1">
      <alignment horizontal="center" vertical="center" wrapText="1"/>
    </xf>
    <xf numFmtId="4" fontId="5" fillId="0" borderId="87" xfId="9" applyNumberFormat="1" applyFont="1" applyFill="1" applyBorder="1" applyAlignment="1">
      <alignment horizontal="center" vertical="center" wrapText="1"/>
    </xf>
    <xf numFmtId="4" fontId="5" fillId="0" borderId="88" xfId="9" applyNumberFormat="1" applyFont="1" applyFill="1" applyBorder="1" applyAlignment="1">
      <alignment horizontal="center" vertical="center" wrapText="1"/>
    </xf>
    <xf numFmtId="4" fontId="5" fillId="0" borderId="86" xfId="3" applyNumberFormat="1" applyFont="1" applyFill="1" applyBorder="1" applyAlignment="1">
      <alignment horizontal="center" vertical="center" wrapText="1"/>
    </xf>
    <xf numFmtId="4" fontId="5" fillId="0" borderId="87" xfId="3" applyNumberFormat="1" applyFont="1" applyFill="1" applyBorder="1" applyAlignment="1">
      <alignment horizontal="center" vertical="center" wrapText="1"/>
    </xf>
    <xf numFmtId="4" fontId="5" fillId="0" borderId="88" xfId="3" applyNumberFormat="1" applyFont="1" applyFill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/>
    </xf>
    <xf numFmtId="0" fontId="3" fillId="0" borderId="81" xfId="1" applyFont="1" applyFill="1" applyBorder="1" applyAlignment="1">
      <alignment horizontal="center" vertical="center" wrapText="1"/>
    </xf>
    <xf numFmtId="0" fontId="3" fillId="0" borderId="82" xfId="1" applyFont="1" applyFill="1" applyBorder="1" applyAlignment="1">
      <alignment horizontal="center" vertical="center" wrapText="1"/>
    </xf>
    <xf numFmtId="0" fontId="3" fillId="0" borderId="73" xfId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59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22" fillId="0" borderId="0" xfId="0" applyFont="1" applyFill="1" applyAlignment="1">
      <alignment horizontal="left" vertical="center" wrapText="1"/>
    </xf>
    <xf numFmtId="0" fontId="6" fillId="0" borderId="66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wrapText="1"/>
    </xf>
    <xf numFmtId="49" fontId="6" fillId="0" borderId="63" xfId="0" applyNumberFormat="1" applyFont="1" applyFill="1" applyBorder="1" applyAlignment="1">
      <alignment horizontal="center" vertical="center" wrapText="1"/>
    </xf>
    <xf numFmtId="49" fontId="6" fillId="0" borderId="64" xfId="0" applyNumberFormat="1" applyFont="1" applyFill="1" applyBorder="1" applyAlignment="1">
      <alignment horizontal="center" vertical="center" wrapText="1"/>
    </xf>
    <xf numFmtId="49" fontId="6" fillId="0" borderId="41" xfId="0" applyNumberFormat="1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165" fontId="5" fillId="0" borderId="58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6" fontId="10" fillId="0" borderId="0" xfId="0" applyNumberFormat="1" applyFont="1" applyFill="1" applyAlignment="1">
      <alignment horizontal="left" vertical="center" wrapText="1"/>
    </xf>
    <xf numFmtId="0" fontId="5" fillId="0" borderId="11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5" fontId="5" fillId="0" borderId="20" xfId="0" applyNumberFormat="1" applyFont="1" applyBorder="1" applyAlignment="1">
      <alignment horizontal="center" vertical="center" wrapText="1"/>
    </xf>
    <xf numFmtId="165" fontId="5" fillId="0" borderId="60" xfId="0" applyNumberFormat="1" applyFont="1" applyBorder="1" applyAlignment="1">
      <alignment horizontal="center" vertical="center" wrapText="1"/>
    </xf>
    <xf numFmtId="165" fontId="5" fillId="0" borderId="16" xfId="0" applyNumberFormat="1" applyFont="1" applyBorder="1" applyAlignment="1">
      <alignment horizontal="center" vertical="center" wrapText="1"/>
    </xf>
    <xf numFmtId="0" fontId="5" fillId="0" borderId="67" xfId="0" applyFont="1" applyFill="1" applyBorder="1" applyAlignment="1">
      <alignment horizontal="center" vertical="center" wrapText="1"/>
    </xf>
    <xf numFmtId="0" fontId="5" fillId="0" borderId="68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6" fillId="0" borderId="61" xfId="0" applyNumberFormat="1" applyFont="1" applyFill="1" applyBorder="1" applyAlignment="1">
      <alignment horizontal="center" vertical="center" wrapText="1" readingOrder="1"/>
    </xf>
    <xf numFmtId="0" fontId="6" fillId="0" borderId="6" xfId="0" applyNumberFormat="1" applyFont="1" applyFill="1" applyBorder="1" applyAlignment="1">
      <alignment horizontal="center" vertical="center" wrapText="1" readingOrder="1"/>
    </xf>
    <xf numFmtId="0" fontId="6" fillId="0" borderId="10" xfId="0" applyNumberFormat="1" applyFont="1" applyFill="1" applyBorder="1" applyAlignment="1">
      <alignment horizontal="center" vertical="center" wrapText="1" readingOrder="1"/>
    </xf>
    <xf numFmtId="165" fontId="5" fillId="0" borderId="62" xfId="0" applyNumberFormat="1" applyFont="1" applyBorder="1" applyAlignment="1">
      <alignment horizontal="center" vertical="center"/>
    </xf>
    <xf numFmtId="0" fontId="25" fillId="0" borderId="2" xfId="0" applyNumberFormat="1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</cellXfs>
  <cellStyles count="12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omma 2" xfId="4" xr:uid="{00000000-0005-0000-0000-000003000000}"/>
    <cellStyle name="left_arm10_BordWW_900" xfId="5" xr:uid="{00000000-0005-0000-0000-000004000000}"/>
    <cellStyle name="left_arm10_GrBordWW_900" xfId="6" xr:uid="{00000000-0005-0000-0000-000005000000}"/>
    <cellStyle name="Normal 2" xfId="7" xr:uid="{00000000-0005-0000-0000-000006000000}"/>
    <cellStyle name="Normal 3" xfId="8" xr:uid="{00000000-0005-0000-0000-000007000000}"/>
    <cellStyle name="rgt_arm10_BordGrey_900" xfId="9" xr:uid="{00000000-0005-0000-0000-000008000000}"/>
    <cellStyle name="rgt_arm14_bld_900" xfId="10" xr:uid="{00000000-0005-0000-0000-000009000000}"/>
    <cellStyle name="rgt_arm14_Money_900" xfId="11" xr:uid="{00000000-0005-0000-0000-00000A000000}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140"/>
  <sheetViews>
    <sheetView tabSelected="1" topLeftCell="G52" zoomScale="85" zoomScaleNormal="85" workbookViewId="0">
      <selection activeCell="K17" sqref="K17"/>
    </sheetView>
  </sheetViews>
  <sheetFormatPr defaultRowHeight="10.5" x14ac:dyDescent="0.15"/>
  <cols>
    <col min="1" max="1" width="19.33203125" style="2" customWidth="1"/>
    <col min="2" max="2" width="47.5" style="3" customWidth="1"/>
    <col min="3" max="3" width="13.33203125" style="2" customWidth="1"/>
    <col min="4" max="4" width="16.1640625" style="2" customWidth="1"/>
    <col min="5" max="5" width="15.6640625" style="2" customWidth="1"/>
    <col min="6" max="6" width="14.83203125" style="2" customWidth="1"/>
    <col min="7" max="7" width="13.33203125" style="2" customWidth="1"/>
    <col min="8" max="8" width="11.33203125" style="2" customWidth="1"/>
    <col min="9" max="9" width="21.33203125" style="2" customWidth="1"/>
    <col min="10" max="11" width="15.1640625" style="1" customWidth="1"/>
    <col min="12" max="12" width="13" style="1" customWidth="1"/>
    <col min="13" max="13" width="17.1640625" style="1" customWidth="1"/>
    <col min="14" max="14" width="12.33203125" style="1" customWidth="1"/>
    <col min="15" max="15" width="17.6640625" style="1" customWidth="1"/>
    <col min="16" max="16" width="15" style="1" customWidth="1"/>
    <col min="17" max="18" width="14.33203125" style="1" customWidth="1"/>
    <col min="19" max="19" width="12.83203125" style="1" customWidth="1"/>
    <col min="20" max="21" width="13.5" style="1" customWidth="1"/>
    <col min="22" max="22" width="22.83203125" customWidth="1"/>
  </cols>
  <sheetData>
    <row r="2" spans="1:22" ht="20.25" customHeight="1" x14ac:dyDescent="0.15">
      <c r="L2" s="4"/>
      <c r="M2" s="4"/>
      <c r="N2" s="4"/>
      <c r="O2" s="4"/>
      <c r="R2" s="4"/>
      <c r="U2" s="46"/>
      <c r="V2" s="46" t="s">
        <v>186</v>
      </c>
    </row>
    <row r="3" spans="1:22" ht="1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2" ht="27" customHeight="1" x14ac:dyDescent="0.15">
      <c r="A4" s="449" t="s">
        <v>307</v>
      </c>
      <c r="B4" s="449"/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49"/>
    </row>
    <row r="5" spans="1:22" ht="21" customHeight="1" thickBot="1" x14ac:dyDescent="0.2">
      <c r="S5" s="30"/>
      <c r="V5" s="31" t="s">
        <v>0</v>
      </c>
    </row>
    <row r="6" spans="1:22" ht="21.75" customHeight="1" x14ac:dyDescent="0.15">
      <c r="A6" s="445" t="s">
        <v>1</v>
      </c>
      <c r="B6" s="443" t="s">
        <v>2</v>
      </c>
      <c r="C6" s="443" t="s">
        <v>3</v>
      </c>
      <c r="D6" s="447" t="s">
        <v>312</v>
      </c>
      <c r="E6" s="447"/>
      <c r="F6" s="447"/>
      <c r="G6" s="447" t="s">
        <v>313</v>
      </c>
      <c r="H6" s="447"/>
      <c r="I6" s="447"/>
      <c r="J6" s="447" t="s">
        <v>182</v>
      </c>
      <c r="K6" s="447"/>
      <c r="L6" s="447"/>
      <c r="M6" s="450" t="s">
        <v>314</v>
      </c>
      <c r="N6" s="450"/>
      <c r="O6" s="450"/>
      <c r="P6" s="447" t="s">
        <v>183</v>
      </c>
      <c r="Q6" s="447"/>
      <c r="R6" s="447"/>
      <c r="S6" s="447" t="s">
        <v>184</v>
      </c>
      <c r="T6" s="447"/>
      <c r="U6" s="447"/>
      <c r="V6" s="41" t="s">
        <v>315</v>
      </c>
    </row>
    <row r="7" spans="1:22" ht="21" customHeight="1" x14ac:dyDescent="0.15">
      <c r="A7" s="446"/>
      <c r="B7" s="444"/>
      <c r="C7" s="444"/>
      <c r="D7" s="448" t="s">
        <v>4</v>
      </c>
      <c r="E7" s="448" t="s">
        <v>5</v>
      </c>
      <c r="F7" s="448"/>
      <c r="G7" s="448" t="s">
        <v>4</v>
      </c>
      <c r="H7" s="448" t="s">
        <v>5</v>
      </c>
      <c r="I7" s="448"/>
      <c r="J7" s="448" t="s">
        <v>4</v>
      </c>
      <c r="K7" s="448" t="s">
        <v>5</v>
      </c>
      <c r="L7" s="448"/>
      <c r="M7" s="448" t="s">
        <v>4</v>
      </c>
      <c r="N7" s="448" t="s">
        <v>5</v>
      </c>
      <c r="O7" s="448"/>
      <c r="P7" s="448" t="s">
        <v>4</v>
      </c>
      <c r="Q7" s="448" t="s">
        <v>5</v>
      </c>
      <c r="R7" s="448"/>
      <c r="S7" s="448" t="s">
        <v>4</v>
      </c>
      <c r="T7" s="448" t="s">
        <v>5</v>
      </c>
      <c r="U7" s="448"/>
      <c r="V7" s="442" t="s">
        <v>316</v>
      </c>
    </row>
    <row r="8" spans="1:22" ht="33" customHeight="1" x14ac:dyDescent="0.15">
      <c r="A8" s="446"/>
      <c r="B8" s="444"/>
      <c r="C8" s="444"/>
      <c r="D8" s="448"/>
      <c r="E8" s="12" t="s">
        <v>6</v>
      </c>
      <c r="F8" s="12" t="s">
        <v>7</v>
      </c>
      <c r="G8" s="448"/>
      <c r="H8" s="12" t="s">
        <v>6</v>
      </c>
      <c r="I8" s="12" t="s">
        <v>7</v>
      </c>
      <c r="J8" s="448"/>
      <c r="K8" s="12" t="s">
        <v>6</v>
      </c>
      <c r="L8" s="12" t="s">
        <v>7</v>
      </c>
      <c r="M8" s="448"/>
      <c r="N8" s="12" t="s">
        <v>6</v>
      </c>
      <c r="O8" s="12" t="s">
        <v>7</v>
      </c>
      <c r="P8" s="448"/>
      <c r="Q8" s="12" t="s">
        <v>6</v>
      </c>
      <c r="R8" s="12" t="s">
        <v>7</v>
      </c>
      <c r="S8" s="448"/>
      <c r="T8" s="12" t="s">
        <v>6</v>
      </c>
      <c r="U8" s="12" t="s">
        <v>7</v>
      </c>
      <c r="V8" s="442"/>
    </row>
    <row r="9" spans="1:22" s="6" customFormat="1" ht="23.25" customHeight="1" x14ac:dyDescent="0.15">
      <c r="A9" s="103">
        <v>1</v>
      </c>
      <c r="B9" s="64">
        <v>2</v>
      </c>
      <c r="C9" s="64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0">
        <v>12</v>
      </c>
      <c r="M9" s="10">
        <v>13</v>
      </c>
      <c r="N9" s="10">
        <v>14</v>
      </c>
      <c r="O9" s="10">
        <v>15</v>
      </c>
      <c r="P9" s="10">
        <v>16</v>
      </c>
      <c r="Q9" s="10">
        <v>17</v>
      </c>
      <c r="R9" s="10">
        <v>18</v>
      </c>
      <c r="S9" s="10">
        <v>19</v>
      </c>
      <c r="T9" s="10">
        <v>20</v>
      </c>
      <c r="U9" s="10">
        <v>21</v>
      </c>
      <c r="V9" s="11">
        <v>22</v>
      </c>
    </row>
    <row r="10" spans="1:22" s="6" customFormat="1" ht="25.5" customHeight="1" x14ac:dyDescent="0.15">
      <c r="A10" s="14" t="s">
        <v>8</v>
      </c>
      <c r="B10" s="15" t="s">
        <v>352</v>
      </c>
      <c r="C10" s="16" t="s">
        <v>9</v>
      </c>
      <c r="D10" s="347">
        <f>SUM(E10:F10)-F136</f>
        <v>2060371.1</v>
      </c>
      <c r="E10" s="16">
        <f>SUM(E12+E53+E77)</f>
        <v>1769138.4</v>
      </c>
      <c r="F10" s="16">
        <f>SUM(F12+F53+F77)</f>
        <v>403917.1</v>
      </c>
      <c r="G10" s="347">
        <f>SUM(H10:I10)</f>
        <v>2026818.7999999998</v>
      </c>
      <c r="H10" s="347">
        <f>SUM(H12+H53+H77)</f>
        <v>1843401.9999999998</v>
      </c>
      <c r="I10" s="16">
        <f>SUM(I12+I53+I77)</f>
        <v>183416.8</v>
      </c>
      <c r="J10" s="347">
        <f>SUM(K10:L10)</f>
        <v>2150619</v>
      </c>
      <c r="K10" s="347">
        <f>SUM(K12+K53+K77)</f>
        <v>1958119</v>
      </c>
      <c r="L10" s="347">
        <f>SUM(L12+L53+L77)</f>
        <v>192500</v>
      </c>
      <c r="M10" s="17">
        <f>J10-G10</f>
        <v>123800.20000000019</v>
      </c>
      <c r="N10" s="17">
        <f>K10-H10</f>
        <v>114717.00000000023</v>
      </c>
      <c r="O10" s="17">
        <f>L10-I10</f>
        <v>9083.2000000000116</v>
      </c>
      <c r="P10" s="347">
        <f>SUM(Q10:R10)</f>
        <v>2389504.6</v>
      </c>
      <c r="Q10" s="347">
        <f>SUM(Q12+Q53+Q77)</f>
        <v>2187404.6</v>
      </c>
      <c r="R10" s="347">
        <f>SUM(R12+R53+R77)</f>
        <v>202100</v>
      </c>
      <c r="S10" s="347">
        <f>SUM(T10:U10)</f>
        <v>2735656.6</v>
      </c>
      <c r="T10" s="347">
        <f>SUM(T12+T53+T77)</f>
        <v>2523456.6</v>
      </c>
      <c r="U10" s="347">
        <f>SUM(U12+U53+U77)</f>
        <v>212200</v>
      </c>
      <c r="V10" s="42"/>
    </row>
    <row r="11" spans="1:22" ht="16.5" customHeight="1" x14ac:dyDescent="0.15">
      <c r="A11" s="18"/>
      <c r="B11" s="19" t="s">
        <v>5</v>
      </c>
      <c r="C11" s="20"/>
      <c r="D11" s="16"/>
      <c r="E11" s="20"/>
      <c r="F11" s="20"/>
      <c r="G11" s="16"/>
      <c r="H11" s="20"/>
      <c r="I11" s="20"/>
      <c r="J11" s="347"/>
      <c r="K11" s="353"/>
      <c r="L11" s="21"/>
      <c r="M11" s="17"/>
      <c r="N11" s="17"/>
      <c r="O11" s="17"/>
      <c r="P11" s="347"/>
      <c r="Q11" s="353"/>
      <c r="R11" s="21"/>
      <c r="S11" s="347"/>
      <c r="T11" s="353"/>
      <c r="U11" s="21"/>
      <c r="V11" s="43"/>
    </row>
    <row r="12" spans="1:22" s="6" customFormat="1" ht="40.5" customHeight="1" x14ac:dyDescent="0.15">
      <c r="A12" s="14" t="s">
        <v>10</v>
      </c>
      <c r="B12" s="15" t="s">
        <v>11</v>
      </c>
      <c r="C12" s="16" t="s">
        <v>12</v>
      </c>
      <c r="D12" s="16">
        <f t="shared" ref="D12:D95" si="0">SUM(E12:F12)</f>
        <v>300912.5</v>
      </c>
      <c r="E12" s="16">
        <f>SUM(E14+E19+E22+E43+E47)</f>
        <v>300912.5</v>
      </c>
      <c r="F12" s="16">
        <f>SUM(F14+F19+F22+F43+F47)</f>
        <v>0</v>
      </c>
      <c r="G12" s="16">
        <f>SUM(H12:I12)</f>
        <v>345089.4</v>
      </c>
      <c r="H12" s="16">
        <f>SUM(H14+H19+H22+H43+H47)</f>
        <v>345089.4</v>
      </c>
      <c r="I12" s="16">
        <f>SUM(I14+I19+I22+I43+I47)</f>
        <v>0</v>
      </c>
      <c r="J12" s="347">
        <f>SUM(K12:L12)</f>
        <v>367900</v>
      </c>
      <c r="K12" s="347">
        <f>SUM(K14+K19+K22+K43+K47)</f>
        <v>367900</v>
      </c>
      <c r="L12" s="16">
        <f>SUM(L14+L19+L22+L43+L47)</f>
        <v>0</v>
      </c>
      <c r="M12" s="17">
        <f t="shared" ref="M12:M73" si="1">J12-G12</f>
        <v>22810.599999999977</v>
      </c>
      <c r="N12" s="17">
        <f t="shared" ref="N12:N73" si="2">K12-H12</f>
        <v>22810.599999999977</v>
      </c>
      <c r="O12" s="17">
        <f t="shared" ref="O12:O73" si="3">L12-I12</f>
        <v>0</v>
      </c>
      <c r="P12" s="347">
        <f>SUM(Q12:R12)</f>
        <v>423961</v>
      </c>
      <c r="Q12" s="347">
        <f>SUM(Q14+Q19+Q22+Q43+Q47)</f>
        <v>423961</v>
      </c>
      <c r="R12" s="16">
        <f>SUM(R14+R19+R22+R43+R47)</f>
        <v>0</v>
      </c>
      <c r="S12" s="347">
        <f>SUM(T12:U12)</f>
        <v>509090</v>
      </c>
      <c r="T12" s="347">
        <f>SUM(T14+T19+T22+T43+T47)</f>
        <v>509090</v>
      </c>
      <c r="U12" s="16">
        <f>SUM(U14+U19+U22+U43+U47)</f>
        <v>0</v>
      </c>
      <c r="V12" s="42"/>
    </row>
    <row r="13" spans="1:22" ht="19.5" customHeight="1" x14ac:dyDescent="0.15">
      <c r="A13" s="18"/>
      <c r="B13" s="19" t="s">
        <v>5</v>
      </c>
      <c r="C13" s="20"/>
      <c r="D13" s="16"/>
      <c r="E13" s="20"/>
      <c r="F13" s="20"/>
      <c r="G13" s="16"/>
      <c r="H13" s="20"/>
      <c r="I13" s="20"/>
      <c r="J13" s="16"/>
      <c r="K13" s="21"/>
      <c r="L13" s="21"/>
      <c r="M13" s="17"/>
      <c r="N13" s="17"/>
      <c r="O13" s="17"/>
      <c r="P13" s="347"/>
      <c r="Q13" s="353"/>
      <c r="R13" s="21"/>
      <c r="S13" s="347"/>
      <c r="T13" s="353"/>
      <c r="U13" s="21"/>
      <c r="V13" s="43"/>
    </row>
    <row r="14" spans="1:22" s="6" customFormat="1" ht="39.75" customHeight="1" x14ac:dyDescent="0.15">
      <c r="A14" s="14" t="s">
        <v>13</v>
      </c>
      <c r="B14" s="15" t="s">
        <v>14</v>
      </c>
      <c r="C14" s="16" t="s">
        <v>15</v>
      </c>
      <c r="D14" s="16">
        <f t="shared" si="0"/>
        <v>73343.100000000006</v>
      </c>
      <c r="E14" s="16">
        <f>SUM(E16:E18)</f>
        <v>73343.100000000006</v>
      </c>
      <c r="F14" s="16">
        <f>SUM(F16:F18)</f>
        <v>0</v>
      </c>
      <c r="G14" s="347">
        <f>SUM(H14:I14)</f>
        <v>88182</v>
      </c>
      <c r="H14" s="347">
        <f>SUM(H16:H18)</f>
        <v>88182</v>
      </c>
      <c r="I14" s="16">
        <f>SUM(I16:I18)</f>
        <v>0</v>
      </c>
      <c r="J14" s="347">
        <f>SUM(K14:L14)</f>
        <v>99647</v>
      </c>
      <c r="K14" s="347">
        <f>SUM(K16:K18)</f>
        <v>99647</v>
      </c>
      <c r="L14" s="16">
        <f>SUM(L16:L18)</f>
        <v>0</v>
      </c>
      <c r="M14" s="17">
        <f t="shared" si="1"/>
        <v>11465</v>
      </c>
      <c r="N14" s="17">
        <f t="shared" si="2"/>
        <v>11465</v>
      </c>
      <c r="O14" s="17">
        <f t="shared" si="3"/>
        <v>0</v>
      </c>
      <c r="P14" s="347">
        <f>SUM(Q14:R14)</f>
        <v>142353</v>
      </c>
      <c r="Q14" s="347">
        <f>SUM(Q16:Q18)</f>
        <v>142353</v>
      </c>
      <c r="R14" s="16">
        <f>SUM(R16:R18)</f>
        <v>0</v>
      </c>
      <c r="S14" s="347">
        <f>SUM(T14:U14)</f>
        <v>213530</v>
      </c>
      <c r="T14" s="347">
        <f>SUM(T16:T18)</f>
        <v>213530</v>
      </c>
      <c r="U14" s="16">
        <f>SUM(U16:U18)</f>
        <v>0</v>
      </c>
      <c r="V14" s="42"/>
    </row>
    <row r="15" spans="1:22" ht="12.75" customHeight="1" x14ac:dyDescent="0.15">
      <c r="A15" s="18"/>
      <c r="B15" s="19" t="s">
        <v>5</v>
      </c>
      <c r="C15" s="20"/>
      <c r="D15" s="16"/>
      <c r="E15" s="20"/>
      <c r="F15" s="20"/>
      <c r="G15" s="16"/>
      <c r="H15" s="20"/>
      <c r="I15" s="20"/>
      <c r="J15" s="16"/>
      <c r="K15" s="20"/>
      <c r="L15" s="20"/>
      <c r="M15" s="17"/>
      <c r="N15" s="17"/>
      <c r="O15" s="17"/>
      <c r="P15" s="347"/>
      <c r="Q15" s="351"/>
      <c r="R15" s="20"/>
      <c r="S15" s="347"/>
      <c r="T15" s="351"/>
      <c r="U15" s="20"/>
      <c r="V15" s="43"/>
    </row>
    <row r="16" spans="1:22" s="6" customFormat="1" ht="40.5" customHeight="1" x14ac:dyDescent="0.15">
      <c r="A16" s="8" t="s">
        <v>16</v>
      </c>
      <c r="B16" s="22" t="s">
        <v>17</v>
      </c>
      <c r="C16" s="9" t="s">
        <v>9</v>
      </c>
      <c r="D16" s="347">
        <f t="shared" si="0"/>
        <v>4376</v>
      </c>
      <c r="E16" s="346">
        <v>4376</v>
      </c>
      <c r="F16" s="9">
        <v>0</v>
      </c>
      <c r="G16" s="347">
        <f>SUM(H16:I16)</f>
        <v>500</v>
      </c>
      <c r="H16" s="346">
        <v>500</v>
      </c>
      <c r="I16" s="346">
        <v>0</v>
      </c>
      <c r="J16" s="16">
        <f>SUM(K16:L16)</f>
        <v>0</v>
      </c>
      <c r="K16" s="346">
        <v>0</v>
      </c>
      <c r="L16" s="9">
        <v>0</v>
      </c>
      <c r="M16" s="17">
        <f t="shared" si="1"/>
        <v>-500</v>
      </c>
      <c r="N16" s="17">
        <f t="shared" si="2"/>
        <v>-500</v>
      </c>
      <c r="O16" s="17">
        <f t="shared" si="3"/>
        <v>0</v>
      </c>
      <c r="P16" s="347">
        <f>SUM(Q16:R16)</f>
        <v>0</v>
      </c>
      <c r="Q16" s="346">
        <v>0</v>
      </c>
      <c r="R16" s="9"/>
      <c r="S16" s="347">
        <f>SUM(T16:U16)</f>
        <v>0</v>
      </c>
      <c r="T16" s="346">
        <v>0</v>
      </c>
      <c r="U16" s="9"/>
      <c r="V16" s="42"/>
    </row>
    <row r="17" spans="1:22" s="6" customFormat="1" ht="33.75" customHeight="1" x14ac:dyDescent="0.15">
      <c r="A17" s="8" t="s">
        <v>18</v>
      </c>
      <c r="B17" s="22" t="s">
        <v>19</v>
      </c>
      <c r="C17" s="9" t="s">
        <v>9</v>
      </c>
      <c r="D17" s="16">
        <f t="shared" si="0"/>
        <v>19662.2</v>
      </c>
      <c r="E17" s="9">
        <v>19662.2</v>
      </c>
      <c r="F17" s="9">
        <v>0</v>
      </c>
      <c r="G17" s="347">
        <f>SUM(H17:I17)</f>
        <v>500</v>
      </c>
      <c r="H17" s="346">
        <v>500</v>
      </c>
      <c r="I17" s="346">
        <v>0</v>
      </c>
      <c r="J17" s="16">
        <f>SUM(K17:L17)</f>
        <v>0</v>
      </c>
      <c r="K17" s="346">
        <v>0</v>
      </c>
      <c r="L17" s="440">
        <v>0</v>
      </c>
      <c r="M17" s="17">
        <f t="shared" si="1"/>
        <v>-500</v>
      </c>
      <c r="N17" s="17">
        <f t="shared" si="2"/>
        <v>-500</v>
      </c>
      <c r="O17" s="17">
        <f t="shared" si="3"/>
        <v>0</v>
      </c>
      <c r="P17" s="347">
        <f>SUM(Q17:R17)</f>
        <v>0</v>
      </c>
      <c r="Q17" s="346">
        <v>0</v>
      </c>
      <c r="R17" s="440"/>
      <c r="S17" s="347">
        <f>SUM(T17:U17)</f>
        <v>0</v>
      </c>
      <c r="T17" s="346">
        <v>0</v>
      </c>
      <c r="U17" s="440"/>
      <c r="V17" s="42"/>
    </row>
    <row r="18" spans="1:22" s="6" customFormat="1" ht="33.75" customHeight="1" x14ac:dyDescent="0.15">
      <c r="A18" s="8" t="s">
        <v>20</v>
      </c>
      <c r="B18" s="22" t="s">
        <v>21</v>
      </c>
      <c r="C18" s="9" t="s">
        <v>9</v>
      </c>
      <c r="D18" s="16">
        <f t="shared" si="0"/>
        <v>49304.9</v>
      </c>
      <c r="E18" s="9">
        <v>49304.9</v>
      </c>
      <c r="F18" s="9">
        <v>0</v>
      </c>
      <c r="G18" s="347">
        <f>SUM(H18:I18)</f>
        <v>87182</v>
      </c>
      <c r="H18" s="346">
        <v>87182</v>
      </c>
      <c r="I18" s="346">
        <v>0</v>
      </c>
      <c r="J18" s="347">
        <f>SUM(K18:L18)</f>
        <v>99647</v>
      </c>
      <c r="K18" s="346">
        <v>99647</v>
      </c>
      <c r="L18" s="440">
        <v>0</v>
      </c>
      <c r="M18" s="17">
        <f t="shared" si="1"/>
        <v>12465</v>
      </c>
      <c r="N18" s="17">
        <f t="shared" si="2"/>
        <v>12465</v>
      </c>
      <c r="O18" s="17">
        <f t="shared" si="3"/>
        <v>0</v>
      </c>
      <c r="P18" s="347">
        <f>SUM(Q18:R18)</f>
        <v>142353</v>
      </c>
      <c r="Q18" s="346">
        <v>142353</v>
      </c>
      <c r="R18" s="440">
        <v>0</v>
      </c>
      <c r="S18" s="347">
        <f>SUM(T18:U18)</f>
        <v>213530</v>
      </c>
      <c r="T18" s="346">
        <v>213530</v>
      </c>
      <c r="U18" s="440"/>
      <c r="V18" s="42"/>
    </row>
    <row r="19" spans="1:22" s="6" customFormat="1" ht="19.5" customHeight="1" x14ac:dyDescent="0.15">
      <c r="A19" s="14" t="s">
        <v>22</v>
      </c>
      <c r="B19" s="15" t="s">
        <v>23</v>
      </c>
      <c r="C19" s="16" t="s">
        <v>24</v>
      </c>
      <c r="D19" s="16">
        <f t="shared" si="0"/>
        <v>201910.39999999999</v>
      </c>
      <c r="E19" s="16">
        <f>SUM(E21)</f>
        <v>201910.39999999999</v>
      </c>
      <c r="F19" s="16">
        <f>SUM(F21)</f>
        <v>0</v>
      </c>
      <c r="G19" s="16">
        <f>SUM(H19:I19)</f>
        <v>227610</v>
      </c>
      <c r="H19" s="16">
        <f>SUM(H21)</f>
        <v>227610</v>
      </c>
      <c r="I19" s="347">
        <f>SUM(I21)</f>
        <v>0</v>
      </c>
      <c r="J19" s="347">
        <f>SUM(K19:L19)</f>
        <v>238990.5</v>
      </c>
      <c r="K19" s="347">
        <f>SUM(K21)</f>
        <v>238990.5</v>
      </c>
      <c r="L19" s="16">
        <f>SUM(L21)</f>
        <v>0</v>
      </c>
      <c r="M19" s="17">
        <f t="shared" si="1"/>
        <v>11380.5</v>
      </c>
      <c r="N19" s="17">
        <f t="shared" si="2"/>
        <v>11380.5</v>
      </c>
      <c r="O19" s="17">
        <f t="shared" si="3"/>
        <v>0</v>
      </c>
      <c r="P19" s="347">
        <f>SUM(Q19:R19)</f>
        <v>250940</v>
      </c>
      <c r="Q19" s="347">
        <f>SUM(Q21)</f>
        <v>250940</v>
      </c>
      <c r="R19" s="16">
        <f>SUM(R21)</f>
        <v>0</v>
      </c>
      <c r="S19" s="347">
        <f>SUM(T19:U19)</f>
        <v>263487</v>
      </c>
      <c r="T19" s="347">
        <f>SUM(T21)</f>
        <v>263487</v>
      </c>
      <c r="U19" s="16">
        <f>SUM(U21)</f>
        <v>0</v>
      </c>
      <c r="V19" s="42"/>
    </row>
    <row r="20" spans="1:22" ht="16.5" customHeight="1" x14ac:dyDescent="0.15">
      <c r="A20" s="18"/>
      <c r="B20" s="19" t="s">
        <v>5</v>
      </c>
      <c r="C20" s="20"/>
      <c r="D20" s="16"/>
      <c r="E20" s="20"/>
      <c r="F20" s="20"/>
      <c r="G20" s="16"/>
      <c r="H20" s="20"/>
      <c r="I20" s="20"/>
      <c r="J20" s="347"/>
      <c r="K20" s="351"/>
      <c r="L20" s="20"/>
      <c r="M20" s="17"/>
      <c r="N20" s="17"/>
      <c r="O20" s="17"/>
      <c r="P20" s="347"/>
      <c r="Q20" s="351"/>
      <c r="R20" s="20"/>
      <c r="S20" s="347"/>
      <c r="T20" s="351"/>
      <c r="U20" s="20"/>
      <c r="V20" s="43"/>
    </row>
    <row r="21" spans="1:22" s="6" customFormat="1" ht="19.5" customHeight="1" x14ac:dyDescent="0.15">
      <c r="A21" s="8" t="s">
        <v>25</v>
      </c>
      <c r="B21" s="22" t="s">
        <v>26</v>
      </c>
      <c r="C21" s="9" t="s">
        <v>9</v>
      </c>
      <c r="D21" s="16">
        <f t="shared" si="0"/>
        <v>201910.39999999999</v>
      </c>
      <c r="E21" s="9">
        <v>201910.39999999999</v>
      </c>
      <c r="F21" s="9">
        <v>0</v>
      </c>
      <c r="G21" s="347">
        <f>SUM(H21:I21)</f>
        <v>227610</v>
      </c>
      <c r="H21" s="346">
        <v>227610</v>
      </c>
      <c r="I21" s="346">
        <v>0</v>
      </c>
      <c r="J21" s="347">
        <f>SUM(K21:L21)</f>
        <v>238990.5</v>
      </c>
      <c r="K21" s="346">
        <v>238990.5</v>
      </c>
      <c r="L21" s="440">
        <v>0</v>
      </c>
      <c r="M21" s="17">
        <f t="shared" si="1"/>
        <v>11380.5</v>
      </c>
      <c r="N21" s="17">
        <f t="shared" si="2"/>
        <v>11380.5</v>
      </c>
      <c r="O21" s="17">
        <f t="shared" si="3"/>
        <v>0</v>
      </c>
      <c r="P21" s="347">
        <f>SUM(Q21:R21)</f>
        <v>250940</v>
      </c>
      <c r="Q21" s="346">
        <v>250940</v>
      </c>
      <c r="R21" s="440">
        <v>0</v>
      </c>
      <c r="S21" s="347">
        <f>SUM(T21:U21)</f>
        <v>263487</v>
      </c>
      <c r="T21" s="346">
        <v>263487</v>
      </c>
      <c r="U21" s="440"/>
      <c r="V21" s="42"/>
    </row>
    <row r="22" spans="1:22" s="6" customFormat="1" ht="80.25" customHeight="1" x14ac:dyDescent="0.15">
      <c r="A22" s="14" t="s">
        <v>27</v>
      </c>
      <c r="B22" s="15" t="s">
        <v>28</v>
      </c>
      <c r="C22" s="16" t="s">
        <v>29</v>
      </c>
      <c r="D22" s="347">
        <f t="shared" si="0"/>
        <v>15467</v>
      </c>
      <c r="E22" s="347">
        <f>SUM(E24:E42)</f>
        <v>15467</v>
      </c>
      <c r="F22" s="16">
        <f>SUM(F24:F42)</f>
        <v>0</v>
      </c>
      <c r="G22" s="347">
        <f>SUM(H22:I22)</f>
        <v>22297.399999999998</v>
      </c>
      <c r="H22" s="347">
        <f>SUM(H24:H42)</f>
        <v>22297.399999999998</v>
      </c>
      <c r="I22" s="16">
        <f>SUM(I24:I42)</f>
        <v>0</v>
      </c>
      <c r="J22" s="347">
        <f>SUM(K22:L22)</f>
        <v>21912.5</v>
      </c>
      <c r="K22" s="347">
        <f>SUM(K24:K42)</f>
        <v>21912.5</v>
      </c>
      <c r="L22" s="16">
        <f>SUM(L24:L42)</f>
        <v>0</v>
      </c>
      <c r="M22" s="17">
        <f t="shared" si="1"/>
        <v>-384.89999999999782</v>
      </c>
      <c r="N22" s="17">
        <f t="shared" si="2"/>
        <v>-384.89999999999782</v>
      </c>
      <c r="O22" s="17">
        <f t="shared" si="3"/>
        <v>0</v>
      </c>
      <c r="P22" s="347">
        <f>SUM(Q22:R22)</f>
        <v>22968</v>
      </c>
      <c r="Q22" s="347">
        <f>SUM(Q24:Q42)</f>
        <v>22968</v>
      </c>
      <c r="R22" s="16">
        <f>SUM(R24:R42)</f>
        <v>0</v>
      </c>
      <c r="S22" s="347">
        <f>SUM(S24:S42)</f>
        <v>24023</v>
      </c>
      <c r="T22" s="347">
        <f>SUM(T24:T42)</f>
        <v>24023</v>
      </c>
      <c r="U22" s="16">
        <f>SUM(U24:U42)</f>
        <v>0</v>
      </c>
      <c r="V22" s="42"/>
    </row>
    <row r="23" spans="1:22" ht="12.75" customHeight="1" x14ac:dyDescent="0.15">
      <c r="A23" s="18"/>
      <c r="B23" s="19" t="s">
        <v>5</v>
      </c>
      <c r="C23" s="20"/>
      <c r="D23" s="16"/>
      <c r="E23" s="20"/>
      <c r="F23" s="20"/>
      <c r="G23" s="16"/>
      <c r="H23" s="20"/>
      <c r="I23" s="20"/>
      <c r="J23" s="16"/>
      <c r="K23" s="20"/>
      <c r="L23" s="20"/>
      <c r="M23" s="17"/>
      <c r="N23" s="17"/>
      <c r="O23" s="17"/>
      <c r="P23" s="16"/>
      <c r="Q23" s="20"/>
      <c r="R23" s="20"/>
      <c r="S23" s="16"/>
      <c r="T23" s="20"/>
      <c r="U23" s="20"/>
      <c r="V23" s="43"/>
    </row>
    <row r="24" spans="1:22" ht="39" customHeight="1" x14ac:dyDescent="0.15">
      <c r="A24" s="18" t="s">
        <v>30</v>
      </c>
      <c r="B24" s="19" t="s">
        <v>31</v>
      </c>
      <c r="C24" s="20" t="s">
        <v>9</v>
      </c>
      <c r="D24" s="16">
        <f t="shared" si="0"/>
        <v>0</v>
      </c>
      <c r="E24" s="20"/>
      <c r="F24" s="20"/>
      <c r="G24" s="347">
        <f t="shared" ref="G24:G39" si="4">SUM(H24:I24)</f>
        <v>795</v>
      </c>
      <c r="H24" s="346">
        <v>795</v>
      </c>
      <c r="I24" s="345">
        <v>0</v>
      </c>
      <c r="J24" s="347">
        <f t="shared" ref="J24:J39" si="5">SUM(K24:L24)</f>
        <v>835</v>
      </c>
      <c r="K24" s="346">
        <v>835</v>
      </c>
      <c r="L24" s="352">
        <v>0</v>
      </c>
      <c r="M24" s="17">
        <f t="shared" si="1"/>
        <v>40</v>
      </c>
      <c r="N24" s="17">
        <f t="shared" si="2"/>
        <v>40</v>
      </c>
      <c r="O24" s="17">
        <f t="shared" si="3"/>
        <v>0</v>
      </c>
      <c r="P24" s="347">
        <f t="shared" ref="P24:P39" si="6">SUM(Q24:R24)</f>
        <v>875</v>
      </c>
      <c r="Q24" s="346">
        <v>875</v>
      </c>
      <c r="R24" s="20">
        <v>0</v>
      </c>
      <c r="S24" s="347">
        <f t="shared" ref="S24:S39" si="7">SUM(T24:U24)</f>
        <v>918</v>
      </c>
      <c r="T24" s="346">
        <v>918</v>
      </c>
      <c r="U24" s="20">
        <v>0</v>
      </c>
      <c r="V24" s="43"/>
    </row>
    <row r="25" spans="1:22" ht="56.25" customHeight="1" x14ac:dyDescent="0.15">
      <c r="A25" s="18" t="s">
        <v>32</v>
      </c>
      <c r="B25" s="19" t="s">
        <v>33</v>
      </c>
      <c r="C25" s="20" t="s">
        <v>9</v>
      </c>
      <c r="D25" s="16">
        <f t="shared" si="0"/>
        <v>0</v>
      </c>
      <c r="E25" s="20"/>
      <c r="F25" s="20"/>
      <c r="G25" s="347">
        <f t="shared" si="4"/>
        <v>39</v>
      </c>
      <c r="H25" s="346">
        <v>39</v>
      </c>
      <c r="I25" s="345">
        <v>0</v>
      </c>
      <c r="J25" s="347">
        <f t="shared" si="5"/>
        <v>41</v>
      </c>
      <c r="K25" s="346">
        <v>41</v>
      </c>
      <c r="L25" s="352">
        <v>0</v>
      </c>
      <c r="M25" s="17">
        <f t="shared" si="1"/>
        <v>2</v>
      </c>
      <c r="N25" s="17">
        <f t="shared" si="2"/>
        <v>2</v>
      </c>
      <c r="O25" s="17">
        <f t="shared" si="3"/>
        <v>0</v>
      </c>
      <c r="P25" s="347">
        <f t="shared" si="6"/>
        <v>43</v>
      </c>
      <c r="Q25" s="346">
        <v>43</v>
      </c>
      <c r="R25" s="352">
        <v>0</v>
      </c>
      <c r="S25" s="347">
        <f t="shared" si="7"/>
        <v>45</v>
      </c>
      <c r="T25" s="346">
        <v>45</v>
      </c>
      <c r="U25" s="352">
        <v>0</v>
      </c>
      <c r="V25" s="43"/>
    </row>
    <row r="26" spans="1:22" ht="35.25" customHeight="1" x14ac:dyDescent="0.15">
      <c r="A26" s="18" t="s">
        <v>34</v>
      </c>
      <c r="B26" s="19" t="s">
        <v>35</v>
      </c>
      <c r="C26" s="20" t="s">
        <v>9</v>
      </c>
      <c r="D26" s="16">
        <f t="shared" si="0"/>
        <v>0</v>
      </c>
      <c r="E26" s="20"/>
      <c r="F26" s="20"/>
      <c r="G26" s="347">
        <f t="shared" si="4"/>
        <v>30</v>
      </c>
      <c r="H26" s="346">
        <v>30</v>
      </c>
      <c r="I26" s="352">
        <v>0</v>
      </c>
      <c r="J26" s="347">
        <f t="shared" si="5"/>
        <v>30</v>
      </c>
      <c r="K26" s="346">
        <v>30</v>
      </c>
      <c r="L26" s="352">
        <v>0</v>
      </c>
      <c r="M26" s="17">
        <f t="shared" si="1"/>
        <v>0</v>
      </c>
      <c r="N26" s="17">
        <f t="shared" si="2"/>
        <v>0</v>
      </c>
      <c r="O26" s="17">
        <f t="shared" si="3"/>
        <v>0</v>
      </c>
      <c r="P26" s="347">
        <f t="shared" si="6"/>
        <v>30</v>
      </c>
      <c r="Q26" s="346">
        <v>30</v>
      </c>
      <c r="R26" s="352">
        <v>0</v>
      </c>
      <c r="S26" s="347">
        <f t="shared" si="7"/>
        <v>30</v>
      </c>
      <c r="T26" s="346">
        <v>30</v>
      </c>
      <c r="U26" s="352">
        <v>0</v>
      </c>
      <c r="V26" s="43"/>
    </row>
    <row r="27" spans="1:22" ht="63" x14ac:dyDescent="0.15">
      <c r="A27" s="18" t="s">
        <v>36</v>
      </c>
      <c r="B27" s="19" t="s">
        <v>37</v>
      </c>
      <c r="C27" s="20" t="s">
        <v>9</v>
      </c>
      <c r="D27" s="16">
        <f t="shared" si="0"/>
        <v>0</v>
      </c>
      <c r="E27" s="20"/>
      <c r="F27" s="20"/>
      <c r="G27" s="347">
        <f t="shared" si="4"/>
        <v>3600</v>
      </c>
      <c r="H27" s="346">
        <v>3600</v>
      </c>
      <c r="I27" s="352">
        <v>0</v>
      </c>
      <c r="J27" s="347">
        <f t="shared" si="5"/>
        <v>3780</v>
      </c>
      <c r="K27" s="346">
        <v>3780</v>
      </c>
      <c r="L27" s="356">
        <v>0</v>
      </c>
      <c r="M27" s="17">
        <f t="shared" si="1"/>
        <v>180</v>
      </c>
      <c r="N27" s="17">
        <f t="shared" si="2"/>
        <v>180</v>
      </c>
      <c r="O27" s="17">
        <f t="shared" si="3"/>
        <v>0</v>
      </c>
      <c r="P27" s="347">
        <f t="shared" si="6"/>
        <v>3970</v>
      </c>
      <c r="Q27" s="346">
        <v>3970</v>
      </c>
      <c r="R27" s="352">
        <v>0</v>
      </c>
      <c r="S27" s="347">
        <f t="shared" si="7"/>
        <v>4160</v>
      </c>
      <c r="T27" s="346">
        <v>4160</v>
      </c>
      <c r="U27" s="352">
        <v>0</v>
      </c>
      <c r="V27" s="43"/>
    </row>
    <row r="28" spans="1:22" ht="66" customHeight="1" x14ac:dyDescent="0.15">
      <c r="A28" s="18" t="s">
        <v>38</v>
      </c>
      <c r="B28" s="19" t="s">
        <v>39</v>
      </c>
      <c r="C28" s="20" t="s">
        <v>9</v>
      </c>
      <c r="D28" s="16">
        <f t="shared" si="0"/>
        <v>0</v>
      </c>
      <c r="E28" s="20"/>
      <c r="F28" s="20"/>
      <c r="G28" s="347">
        <f t="shared" si="4"/>
        <v>720</v>
      </c>
      <c r="H28" s="346">
        <v>720</v>
      </c>
      <c r="I28" s="352">
        <v>0</v>
      </c>
      <c r="J28" s="347">
        <f t="shared" si="5"/>
        <v>750</v>
      </c>
      <c r="K28" s="346">
        <v>750</v>
      </c>
      <c r="L28" s="352">
        <v>0</v>
      </c>
      <c r="M28" s="17">
        <f t="shared" si="1"/>
        <v>30</v>
      </c>
      <c r="N28" s="17">
        <f t="shared" si="2"/>
        <v>30</v>
      </c>
      <c r="O28" s="17">
        <f t="shared" si="3"/>
        <v>0</v>
      </c>
      <c r="P28" s="347">
        <f t="shared" si="6"/>
        <v>790</v>
      </c>
      <c r="Q28" s="346">
        <v>790</v>
      </c>
      <c r="R28" s="352">
        <v>0</v>
      </c>
      <c r="S28" s="347">
        <f t="shared" si="7"/>
        <v>830</v>
      </c>
      <c r="T28" s="346">
        <v>830</v>
      </c>
      <c r="U28" s="352">
        <v>0</v>
      </c>
      <c r="V28" s="43"/>
    </row>
    <row r="29" spans="1:22" ht="42" customHeight="1" x14ac:dyDescent="0.15">
      <c r="A29" s="18" t="s">
        <v>40</v>
      </c>
      <c r="B29" s="19" t="s">
        <v>41</v>
      </c>
      <c r="C29" s="20" t="s">
        <v>9</v>
      </c>
      <c r="D29" s="16">
        <f t="shared" si="0"/>
        <v>0</v>
      </c>
      <c r="E29" s="20"/>
      <c r="F29" s="20"/>
      <c r="G29" s="347">
        <f t="shared" si="4"/>
        <v>500</v>
      </c>
      <c r="H29" s="346">
        <v>500</v>
      </c>
      <c r="I29" s="352">
        <v>0</v>
      </c>
      <c r="J29" s="347">
        <f t="shared" si="5"/>
        <v>500</v>
      </c>
      <c r="K29" s="346">
        <v>500</v>
      </c>
      <c r="L29" s="352">
        <v>0</v>
      </c>
      <c r="M29" s="17">
        <f t="shared" si="1"/>
        <v>0</v>
      </c>
      <c r="N29" s="17">
        <f t="shared" si="2"/>
        <v>0</v>
      </c>
      <c r="O29" s="17">
        <f t="shared" si="3"/>
        <v>0</v>
      </c>
      <c r="P29" s="347">
        <f t="shared" si="6"/>
        <v>500</v>
      </c>
      <c r="Q29" s="346">
        <v>500</v>
      </c>
      <c r="R29" s="352">
        <v>0</v>
      </c>
      <c r="S29" s="347">
        <f t="shared" si="7"/>
        <v>500</v>
      </c>
      <c r="T29" s="346">
        <v>500</v>
      </c>
      <c r="U29" s="352">
        <v>0</v>
      </c>
      <c r="V29" s="43"/>
    </row>
    <row r="30" spans="1:22" ht="40.5" customHeight="1" x14ac:dyDescent="0.15">
      <c r="A30" s="18" t="s">
        <v>42</v>
      </c>
      <c r="B30" s="19" t="s">
        <v>43</v>
      </c>
      <c r="C30" s="20" t="s">
        <v>9</v>
      </c>
      <c r="D30" s="16">
        <f t="shared" si="0"/>
        <v>0</v>
      </c>
      <c r="E30" s="20"/>
      <c r="F30" s="20"/>
      <c r="G30" s="16">
        <f t="shared" si="4"/>
        <v>9888.7999999999993</v>
      </c>
      <c r="H30" s="345">
        <v>9888.7999999999993</v>
      </c>
      <c r="I30" s="352">
        <v>0</v>
      </c>
      <c r="J30" s="347">
        <f t="shared" si="5"/>
        <v>10380</v>
      </c>
      <c r="K30" s="346">
        <v>10380</v>
      </c>
      <c r="L30" s="352">
        <v>0</v>
      </c>
      <c r="M30" s="17">
        <f t="shared" si="1"/>
        <v>491.20000000000073</v>
      </c>
      <c r="N30" s="17">
        <f t="shared" si="2"/>
        <v>491.20000000000073</v>
      </c>
      <c r="O30" s="17">
        <f t="shared" si="3"/>
        <v>0</v>
      </c>
      <c r="P30" s="347">
        <f t="shared" si="6"/>
        <v>10900</v>
      </c>
      <c r="Q30" s="346">
        <v>10900</v>
      </c>
      <c r="R30" s="352">
        <v>0</v>
      </c>
      <c r="S30" s="347">
        <f t="shared" si="7"/>
        <v>11400</v>
      </c>
      <c r="T30" s="346">
        <v>11400</v>
      </c>
      <c r="U30" s="352">
        <v>0</v>
      </c>
      <c r="V30" s="43"/>
    </row>
    <row r="31" spans="1:22" ht="53.25" customHeight="1" x14ac:dyDescent="0.15">
      <c r="A31" s="18" t="s">
        <v>44</v>
      </c>
      <c r="B31" s="19" t="s">
        <v>45</v>
      </c>
      <c r="C31" s="20" t="s">
        <v>9</v>
      </c>
      <c r="D31" s="16">
        <f t="shared" si="0"/>
        <v>0</v>
      </c>
      <c r="E31" s="20"/>
      <c r="F31" s="20"/>
      <c r="G31" s="16">
        <f t="shared" si="4"/>
        <v>958.1</v>
      </c>
      <c r="H31" s="345">
        <v>958.1</v>
      </c>
      <c r="I31" s="352">
        <v>0</v>
      </c>
      <c r="J31" s="347">
        <f t="shared" si="5"/>
        <v>1000</v>
      </c>
      <c r="K31" s="346">
        <v>1000</v>
      </c>
      <c r="L31" s="352">
        <v>0</v>
      </c>
      <c r="M31" s="17">
        <f t="shared" si="1"/>
        <v>41.899999999999977</v>
      </c>
      <c r="N31" s="17">
        <f t="shared" si="2"/>
        <v>41.899999999999977</v>
      </c>
      <c r="O31" s="17">
        <f t="shared" si="3"/>
        <v>0</v>
      </c>
      <c r="P31" s="16">
        <f t="shared" si="6"/>
        <v>1050</v>
      </c>
      <c r="Q31" s="346">
        <v>1050</v>
      </c>
      <c r="R31" s="346">
        <v>0</v>
      </c>
      <c r="S31" s="347">
        <f t="shared" si="7"/>
        <v>1100</v>
      </c>
      <c r="T31" s="346">
        <v>1100</v>
      </c>
      <c r="U31" s="352">
        <v>0</v>
      </c>
      <c r="V31" s="43"/>
    </row>
    <row r="32" spans="1:22" ht="52.5" x14ac:dyDescent="0.15">
      <c r="A32" s="18" t="s">
        <v>46</v>
      </c>
      <c r="B32" s="19" t="s">
        <v>47</v>
      </c>
      <c r="C32" s="20" t="s">
        <v>9</v>
      </c>
      <c r="D32" s="16">
        <f t="shared" si="0"/>
        <v>0</v>
      </c>
      <c r="E32" s="20"/>
      <c r="F32" s="20"/>
      <c r="G32" s="347">
        <f t="shared" si="4"/>
        <v>70</v>
      </c>
      <c r="H32" s="346">
        <v>70</v>
      </c>
      <c r="I32" s="352">
        <v>0</v>
      </c>
      <c r="J32" s="16">
        <f t="shared" si="5"/>
        <v>70</v>
      </c>
      <c r="K32" s="346">
        <v>70</v>
      </c>
      <c r="L32" s="352">
        <v>0</v>
      </c>
      <c r="M32" s="17">
        <f t="shared" si="1"/>
        <v>0</v>
      </c>
      <c r="N32" s="17">
        <f t="shared" si="2"/>
        <v>0</v>
      </c>
      <c r="O32" s="17">
        <f t="shared" si="3"/>
        <v>0</v>
      </c>
      <c r="P32" s="347">
        <f t="shared" si="6"/>
        <v>70</v>
      </c>
      <c r="Q32" s="346">
        <v>70</v>
      </c>
      <c r="R32" s="352">
        <v>0</v>
      </c>
      <c r="S32" s="347">
        <f t="shared" si="7"/>
        <v>70</v>
      </c>
      <c r="T32" s="346">
        <v>70</v>
      </c>
      <c r="U32" s="352">
        <v>0</v>
      </c>
      <c r="V32" s="43"/>
    </row>
    <row r="33" spans="1:22" ht="31.5" x14ac:dyDescent="0.15">
      <c r="A33" s="18" t="s">
        <v>48</v>
      </c>
      <c r="B33" s="19" t="s">
        <v>49</v>
      </c>
      <c r="C33" s="20" t="s">
        <v>9</v>
      </c>
      <c r="D33" s="16">
        <f t="shared" si="0"/>
        <v>0</v>
      </c>
      <c r="E33" s="20"/>
      <c r="F33" s="20"/>
      <c r="G33" s="347">
        <f t="shared" si="4"/>
        <v>532</v>
      </c>
      <c r="H33" s="346">
        <v>532</v>
      </c>
      <c r="I33" s="352">
        <v>0</v>
      </c>
      <c r="J33" s="347">
        <f t="shared" si="5"/>
        <v>550</v>
      </c>
      <c r="K33" s="346">
        <v>550</v>
      </c>
      <c r="L33" s="352">
        <v>0</v>
      </c>
      <c r="M33" s="17">
        <f t="shared" si="1"/>
        <v>18</v>
      </c>
      <c r="N33" s="17">
        <f t="shared" si="2"/>
        <v>18</v>
      </c>
      <c r="O33" s="17">
        <f t="shared" si="3"/>
        <v>0</v>
      </c>
      <c r="P33" s="347">
        <f t="shared" si="6"/>
        <v>570</v>
      </c>
      <c r="Q33" s="346">
        <v>570</v>
      </c>
      <c r="R33" s="352">
        <v>0</v>
      </c>
      <c r="S33" s="347">
        <f t="shared" si="7"/>
        <v>600</v>
      </c>
      <c r="T33" s="346">
        <v>600</v>
      </c>
      <c r="U33" s="352">
        <v>0</v>
      </c>
      <c r="V33" s="43"/>
    </row>
    <row r="34" spans="1:22" ht="31.5" x14ac:dyDescent="0.15">
      <c r="A34" s="18" t="s">
        <v>50</v>
      </c>
      <c r="B34" s="19" t="s">
        <v>51</v>
      </c>
      <c r="C34" s="20" t="s">
        <v>9</v>
      </c>
      <c r="D34" s="16">
        <f t="shared" si="0"/>
        <v>0</v>
      </c>
      <c r="E34" s="20"/>
      <c r="F34" s="20"/>
      <c r="G34" s="16">
        <f t="shared" si="4"/>
        <v>0</v>
      </c>
      <c r="H34" s="20"/>
      <c r="I34" s="20"/>
      <c r="J34" s="16">
        <f t="shared" si="5"/>
        <v>0</v>
      </c>
      <c r="K34" s="20"/>
      <c r="L34" s="20"/>
      <c r="M34" s="17">
        <f t="shared" si="1"/>
        <v>0</v>
      </c>
      <c r="N34" s="17">
        <f t="shared" si="2"/>
        <v>0</v>
      </c>
      <c r="O34" s="17">
        <f t="shared" si="3"/>
        <v>0</v>
      </c>
      <c r="P34" s="16">
        <f t="shared" si="6"/>
        <v>0</v>
      </c>
      <c r="Q34" s="20"/>
      <c r="R34" s="20"/>
      <c r="S34" s="16">
        <f t="shared" si="7"/>
        <v>0</v>
      </c>
      <c r="T34" s="20"/>
      <c r="U34" s="20"/>
      <c r="V34" s="43"/>
    </row>
    <row r="35" spans="1:22" ht="63" x14ac:dyDescent="0.15">
      <c r="A35" s="18" t="s">
        <v>52</v>
      </c>
      <c r="B35" s="19" t="s">
        <v>53</v>
      </c>
      <c r="C35" s="20" t="s">
        <v>9</v>
      </c>
      <c r="D35" s="16">
        <f t="shared" si="0"/>
        <v>0</v>
      </c>
      <c r="E35" s="20"/>
      <c r="F35" s="20"/>
      <c r="G35" s="16">
        <f t="shared" si="4"/>
        <v>5134.5</v>
      </c>
      <c r="H35" s="345">
        <v>5134.5</v>
      </c>
      <c r="I35" s="356">
        <v>0</v>
      </c>
      <c r="J35" s="16">
        <f t="shared" si="5"/>
        <v>3946.5</v>
      </c>
      <c r="K35" s="352">
        <v>3946.5</v>
      </c>
      <c r="L35" s="352">
        <v>0</v>
      </c>
      <c r="M35" s="17">
        <f t="shared" si="1"/>
        <v>-1188</v>
      </c>
      <c r="N35" s="17">
        <f t="shared" si="2"/>
        <v>-1188</v>
      </c>
      <c r="O35" s="17">
        <f t="shared" si="3"/>
        <v>0</v>
      </c>
      <c r="P35" s="347">
        <f t="shared" si="6"/>
        <v>4140</v>
      </c>
      <c r="Q35" s="346">
        <v>4140</v>
      </c>
      <c r="R35" s="352">
        <v>0</v>
      </c>
      <c r="S35" s="347">
        <f t="shared" si="7"/>
        <v>4340</v>
      </c>
      <c r="T35" s="346">
        <v>4340</v>
      </c>
      <c r="U35" s="352">
        <v>0</v>
      </c>
      <c r="V35" s="43"/>
    </row>
    <row r="36" spans="1:22" ht="66.75" customHeight="1" x14ac:dyDescent="0.15">
      <c r="A36" s="18" t="s">
        <v>54</v>
      </c>
      <c r="B36" s="19" t="s">
        <v>55</v>
      </c>
      <c r="C36" s="20" t="s">
        <v>9</v>
      </c>
      <c r="D36" s="16">
        <f t="shared" si="0"/>
        <v>0</v>
      </c>
      <c r="E36" s="20"/>
      <c r="F36" s="20"/>
      <c r="G36" s="16">
        <f t="shared" si="4"/>
        <v>0</v>
      </c>
      <c r="H36" s="20"/>
      <c r="I36" s="20"/>
      <c r="J36" s="16">
        <f t="shared" si="5"/>
        <v>0</v>
      </c>
      <c r="K36" s="20"/>
      <c r="L36" s="20"/>
      <c r="M36" s="17">
        <f t="shared" si="1"/>
        <v>0</v>
      </c>
      <c r="N36" s="17">
        <f t="shared" si="2"/>
        <v>0</v>
      </c>
      <c r="O36" s="17">
        <f t="shared" si="3"/>
        <v>0</v>
      </c>
      <c r="P36" s="16">
        <f t="shared" si="6"/>
        <v>0</v>
      </c>
      <c r="Q36" s="20"/>
      <c r="R36" s="20"/>
      <c r="S36" s="16">
        <f t="shared" si="7"/>
        <v>0</v>
      </c>
      <c r="T36" s="20"/>
      <c r="U36" s="20"/>
      <c r="V36" s="43"/>
    </row>
    <row r="37" spans="1:22" ht="47.25" customHeight="1" x14ac:dyDescent="0.15">
      <c r="A37" s="18" t="s">
        <v>56</v>
      </c>
      <c r="B37" s="19" t="s">
        <v>57</v>
      </c>
      <c r="C37" s="20" t="s">
        <v>9</v>
      </c>
      <c r="D37" s="16">
        <f t="shared" si="0"/>
        <v>0</v>
      </c>
      <c r="E37" s="20"/>
      <c r="F37" s="20"/>
      <c r="G37" s="347">
        <f t="shared" si="4"/>
        <v>30</v>
      </c>
      <c r="H37" s="346">
        <v>30</v>
      </c>
      <c r="I37" s="352">
        <v>0</v>
      </c>
      <c r="J37" s="347">
        <f t="shared" si="5"/>
        <v>30</v>
      </c>
      <c r="K37" s="346">
        <v>30</v>
      </c>
      <c r="L37" s="352">
        <v>0</v>
      </c>
      <c r="M37" s="17">
        <f t="shared" si="1"/>
        <v>0</v>
      </c>
      <c r="N37" s="17">
        <f t="shared" si="2"/>
        <v>0</v>
      </c>
      <c r="O37" s="17">
        <f t="shared" si="3"/>
        <v>0</v>
      </c>
      <c r="P37" s="347">
        <f t="shared" si="6"/>
        <v>30</v>
      </c>
      <c r="Q37" s="346">
        <v>30</v>
      </c>
      <c r="R37" s="352">
        <v>0</v>
      </c>
      <c r="S37" s="347">
        <f t="shared" si="7"/>
        <v>30</v>
      </c>
      <c r="T37" s="346">
        <v>30</v>
      </c>
      <c r="U37" s="352">
        <v>0</v>
      </c>
      <c r="V37" s="43"/>
    </row>
    <row r="38" spans="1:22" ht="49.5" customHeight="1" x14ac:dyDescent="0.15">
      <c r="A38" s="18" t="s">
        <v>58</v>
      </c>
      <c r="B38" s="19" t="s">
        <v>59</v>
      </c>
      <c r="C38" s="20" t="s">
        <v>9</v>
      </c>
      <c r="D38" s="16">
        <f t="shared" si="0"/>
        <v>0</v>
      </c>
      <c r="E38" s="20"/>
      <c r="F38" s="20"/>
      <c r="G38" s="16">
        <f t="shared" si="4"/>
        <v>0</v>
      </c>
      <c r="H38" s="20"/>
      <c r="I38" s="20"/>
      <c r="J38" s="16">
        <f t="shared" si="5"/>
        <v>0</v>
      </c>
      <c r="K38" s="20"/>
      <c r="L38" s="20"/>
      <c r="M38" s="17">
        <f t="shared" si="1"/>
        <v>0</v>
      </c>
      <c r="N38" s="17">
        <f t="shared" si="2"/>
        <v>0</v>
      </c>
      <c r="O38" s="17">
        <f t="shared" si="3"/>
        <v>0</v>
      </c>
      <c r="P38" s="16">
        <f t="shared" si="6"/>
        <v>0</v>
      </c>
      <c r="Q38" s="20"/>
      <c r="R38" s="20"/>
      <c r="S38" s="16">
        <f t="shared" si="7"/>
        <v>0</v>
      </c>
      <c r="T38" s="20"/>
      <c r="U38" s="20"/>
      <c r="V38" s="43"/>
    </row>
    <row r="39" spans="1:22" ht="35.25" customHeight="1" x14ac:dyDescent="0.15">
      <c r="A39" s="18">
        <v>11316</v>
      </c>
      <c r="B39" s="19" t="s">
        <v>351</v>
      </c>
      <c r="C39" s="20"/>
      <c r="D39" s="16">
        <f t="shared" si="0"/>
        <v>0</v>
      </c>
      <c r="E39" s="20"/>
      <c r="F39" s="20"/>
      <c r="G39" s="16">
        <f t="shared" si="4"/>
        <v>0</v>
      </c>
      <c r="H39" s="20"/>
      <c r="I39" s="20"/>
      <c r="J39" s="16">
        <f t="shared" si="5"/>
        <v>0</v>
      </c>
      <c r="K39" s="20"/>
      <c r="L39" s="20"/>
      <c r="M39" s="17">
        <f t="shared" si="1"/>
        <v>0</v>
      </c>
      <c r="N39" s="17">
        <f t="shared" si="2"/>
        <v>0</v>
      </c>
      <c r="O39" s="17">
        <f t="shared" si="3"/>
        <v>0</v>
      </c>
      <c r="P39" s="16">
        <f t="shared" si="6"/>
        <v>0</v>
      </c>
      <c r="Q39" s="20"/>
      <c r="R39" s="20"/>
      <c r="S39" s="16">
        <f t="shared" si="7"/>
        <v>0</v>
      </c>
      <c r="T39" s="20"/>
      <c r="U39" s="20"/>
      <c r="V39" s="43"/>
    </row>
    <row r="40" spans="1:22" ht="37.5" customHeight="1" x14ac:dyDescent="0.15">
      <c r="A40" s="18" t="s">
        <v>60</v>
      </c>
      <c r="B40" s="19" t="s">
        <v>61</v>
      </c>
      <c r="C40" s="20" t="s">
        <v>9</v>
      </c>
      <c r="D40" s="16">
        <f t="shared" si="0"/>
        <v>0</v>
      </c>
      <c r="E40" s="20"/>
      <c r="F40" s="20"/>
      <c r="G40" s="16">
        <f>SUM(H40:I40)</f>
        <v>0</v>
      </c>
      <c r="H40" s="20"/>
      <c r="I40" s="20"/>
      <c r="J40" s="16">
        <f>SUM(K40:L40)</f>
        <v>0</v>
      </c>
      <c r="K40" s="20"/>
      <c r="L40" s="20"/>
      <c r="M40" s="17">
        <f t="shared" si="1"/>
        <v>0</v>
      </c>
      <c r="N40" s="17">
        <f t="shared" si="2"/>
        <v>0</v>
      </c>
      <c r="O40" s="17">
        <f t="shared" si="3"/>
        <v>0</v>
      </c>
      <c r="P40" s="16">
        <f>SUM(Q40:R40)</f>
        <v>0</v>
      </c>
      <c r="Q40" s="20"/>
      <c r="R40" s="20"/>
      <c r="S40" s="16">
        <f>SUM(T40:U40)</f>
        <v>0</v>
      </c>
      <c r="T40" s="20"/>
      <c r="U40" s="20"/>
      <c r="V40" s="43"/>
    </row>
    <row r="41" spans="1:22" ht="37.5" customHeight="1" x14ac:dyDescent="0.15">
      <c r="A41" s="18" t="s">
        <v>62</v>
      </c>
      <c r="B41" s="19" t="s">
        <v>63</v>
      </c>
      <c r="C41" s="20" t="s">
        <v>9</v>
      </c>
      <c r="D41" s="16">
        <f t="shared" si="0"/>
        <v>0</v>
      </c>
      <c r="E41" s="20"/>
      <c r="F41" s="20"/>
      <c r="G41" s="16">
        <f>SUM(H41:I41)</f>
        <v>0</v>
      </c>
      <c r="H41" s="20"/>
      <c r="I41" s="20"/>
      <c r="J41" s="16">
        <f>SUM(K41:L41)</f>
        <v>0</v>
      </c>
      <c r="K41" s="20"/>
      <c r="L41" s="20"/>
      <c r="M41" s="17">
        <f t="shared" si="1"/>
        <v>0</v>
      </c>
      <c r="N41" s="17">
        <f t="shared" si="2"/>
        <v>0</v>
      </c>
      <c r="O41" s="17">
        <f t="shared" si="3"/>
        <v>0</v>
      </c>
      <c r="P41" s="16">
        <f>SUM(Q41:R41)</f>
        <v>0</v>
      </c>
      <c r="Q41" s="20"/>
      <c r="R41" s="20"/>
      <c r="S41" s="16">
        <f>SUM(T41:U41)</f>
        <v>0</v>
      </c>
      <c r="T41" s="20"/>
      <c r="U41" s="20"/>
      <c r="V41" s="43"/>
    </row>
    <row r="42" spans="1:22" ht="21" x14ac:dyDescent="0.15">
      <c r="A42" s="18" t="s">
        <v>64</v>
      </c>
      <c r="B42" s="19" t="s">
        <v>65</v>
      </c>
      <c r="C42" s="20" t="s">
        <v>9</v>
      </c>
      <c r="D42" s="347">
        <f t="shared" si="0"/>
        <v>15467</v>
      </c>
      <c r="E42" s="346">
        <v>15467</v>
      </c>
      <c r="F42" s="20">
        <v>0</v>
      </c>
      <c r="G42" s="16">
        <f>SUM(H42:I42)</f>
        <v>0</v>
      </c>
      <c r="H42" s="20"/>
      <c r="I42" s="20"/>
      <c r="J42" s="16">
        <f>SUM(K42:L42)</f>
        <v>0</v>
      </c>
      <c r="K42" s="20"/>
      <c r="L42" s="20"/>
      <c r="M42" s="17">
        <f t="shared" si="1"/>
        <v>0</v>
      </c>
      <c r="N42" s="17">
        <f t="shared" si="2"/>
        <v>0</v>
      </c>
      <c r="O42" s="17">
        <f t="shared" si="3"/>
        <v>0</v>
      </c>
      <c r="P42" s="16">
        <f>SUM(Q42:R42)</f>
        <v>0</v>
      </c>
      <c r="Q42" s="20"/>
      <c r="R42" s="20"/>
      <c r="S42" s="16">
        <f>SUM(T42:U42)</f>
        <v>0</v>
      </c>
      <c r="T42" s="20"/>
      <c r="U42" s="20"/>
      <c r="V42" s="43"/>
    </row>
    <row r="43" spans="1:22" s="6" customFormat="1" ht="41.25" customHeight="1" x14ac:dyDescent="0.15">
      <c r="A43" s="14" t="s">
        <v>66</v>
      </c>
      <c r="B43" s="15" t="s">
        <v>67</v>
      </c>
      <c r="C43" s="16" t="s">
        <v>68</v>
      </c>
      <c r="D43" s="347">
        <f t="shared" si="0"/>
        <v>10192</v>
      </c>
      <c r="E43" s="347">
        <f>SUM(E45:E46)</f>
        <v>10192</v>
      </c>
      <c r="F43" s="16">
        <f>SUM(F45:F46)</f>
        <v>0</v>
      </c>
      <c r="G43" s="347">
        <f>SUM(H43:I43)</f>
        <v>7000</v>
      </c>
      <c r="H43" s="347">
        <f>SUM(H45:H46)</f>
        <v>7000</v>
      </c>
      <c r="I43" s="16">
        <f>SUM(I45:I46)</f>
        <v>0</v>
      </c>
      <c r="J43" s="347">
        <f>SUM(K43:L43)</f>
        <v>7350</v>
      </c>
      <c r="K43" s="347">
        <f>SUM(K45:K46)</f>
        <v>7350</v>
      </c>
      <c r="L43" s="16">
        <f>SUM(L45:L46)</f>
        <v>0</v>
      </c>
      <c r="M43" s="17">
        <f t="shared" si="1"/>
        <v>350</v>
      </c>
      <c r="N43" s="17">
        <f t="shared" si="2"/>
        <v>350</v>
      </c>
      <c r="O43" s="17">
        <f t="shared" si="3"/>
        <v>0</v>
      </c>
      <c r="P43" s="347">
        <f>SUM(Q43:R43)</f>
        <v>7700</v>
      </c>
      <c r="Q43" s="347">
        <f>SUM(Q45:Q46)</f>
        <v>7700</v>
      </c>
      <c r="R43" s="16">
        <f>SUM(R45:R46)</f>
        <v>0</v>
      </c>
      <c r="S43" s="347">
        <f>SUM(T43:U43)</f>
        <v>8050</v>
      </c>
      <c r="T43" s="347">
        <f>SUM(T45:T46)</f>
        <v>8050</v>
      </c>
      <c r="U43" s="16">
        <f>SUM(U45:U46)</f>
        <v>0</v>
      </c>
      <c r="V43" s="42"/>
    </row>
    <row r="44" spans="1:22" ht="18" customHeight="1" x14ac:dyDescent="0.15">
      <c r="A44" s="18"/>
      <c r="B44" s="19" t="s">
        <v>5</v>
      </c>
      <c r="C44" s="20"/>
      <c r="D44" s="16"/>
      <c r="E44" s="20"/>
      <c r="F44" s="20"/>
      <c r="G44" s="16"/>
      <c r="H44" s="20"/>
      <c r="I44" s="20"/>
      <c r="J44" s="16"/>
      <c r="K44" s="20"/>
      <c r="L44" s="20"/>
      <c r="M44" s="17"/>
      <c r="N44" s="17"/>
      <c r="O44" s="17"/>
      <c r="P44" s="16"/>
      <c r="Q44" s="20"/>
      <c r="R44" s="20"/>
      <c r="S44" s="16"/>
      <c r="T44" s="20"/>
      <c r="U44" s="20"/>
      <c r="V44" s="43"/>
    </row>
    <row r="45" spans="1:22" s="6" customFormat="1" ht="72" customHeight="1" x14ac:dyDescent="0.15">
      <c r="A45" s="8" t="s">
        <v>69</v>
      </c>
      <c r="B45" s="22" t="s">
        <v>70</v>
      </c>
      <c r="C45" s="9" t="s">
        <v>9</v>
      </c>
      <c r="D45" s="16">
        <f t="shared" si="0"/>
        <v>4151.1000000000004</v>
      </c>
      <c r="E45" s="9">
        <v>4151.1000000000004</v>
      </c>
      <c r="F45" s="9">
        <v>0</v>
      </c>
      <c r="G45" s="347">
        <f t="shared" ref="G45:G53" si="8">SUM(H45:I45)</f>
        <v>3000</v>
      </c>
      <c r="H45" s="346">
        <v>3000</v>
      </c>
      <c r="I45" s="9">
        <v>0</v>
      </c>
      <c r="J45" s="347">
        <f t="shared" ref="J45:J53" si="9">SUM(K45:L45)</f>
        <v>3150</v>
      </c>
      <c r="K45" s="346">
        <v>3150</v>
      </c>
      <c r="L45" s="9">
        <v>0</v>
      </c>
      <c r="M45" s="17">
        <f t="shared" si="1"/>
        <v>150</v>
      </c>
      <c r="N45" s="17">
        <f t="shared" si="2"/>
        <v>150</v>
      </c>
      <c r="O45" s="17">
        <f t="shared" si="3"/>
        <v>0</v>
      </c>
      <c r="P45" s="347">
        <f t="shared" ref="P45:P53" si="10">SUM(Q45:R45)</f>
        <v>3300</v>
      </c>
      <c r="Q45" s="346">
        <v>3300</v>
      </c>
      <c r="R45" s="9">
        <v>0</v>
      </c>
      <c r="S45" s="347">
        <f t="shared" ref="S45:S53" si="11">SUM(T45:U45)</f>
        <v>3450</v>
      </c>
      <c r="T45" s="346">
        <v>3450</v>
      </c>
      <c r="U45" s="9">
        <v>0</v>
      </c>
      <c r="V45" s="42"/>
    </row>
    <row r="46" spans="1:22" s="6" customFormat="1" ht="72" customHeight="1" x14ac:dyDescent="0.15">
      <c r="A46" s="8" t="s">
        <v>71</v>
      </c>
      <c r="B46" s="22" t="s">
        <v>72</v>
      </c>
      <c r="C46" s="9" t="s">
        <v>9</v>
      </c>
      <c r="D46" s="16">
        <f t="shared" si="0"/>
        <v>6040.9</v>
      </c>
      <c r="E46" s="9">
        <v>6040.9</v>
      </c>
      <c r="F46" s="9">
        <v>0</v>
      </c>
      <c r="G46" s="347">
        <f t="shared" si="8"/>
        <v>4000</v>
      </c>
      <c r="H46" s="346">
        <v>4000</v>
      </c>
      <c r="I46" s="9">
        <v>0</v>
      </c>
      <c r="J46" s="347">
        <f t="shared" si="9"/>
        <v>4200</v>
      </c>
      <c r="K46" s="346">
        <v>4200</v>
      </c>
      <c r="L46" s="9">
        <v>0</v>
      </c>
      <c r="M46" s="17">
        <f t="shared" si="1"/>
        <v>200</v>
      </c>
      <c r="N46" s="17">
        <f t="shared" si="2"/>
        <v>200</v>
      </c>
      <c r="O46" s="17">
        <f t="shared" si="3"/>
        <v>0</v>
      </c>
      <c r="P46" s="347">
        <f t="shared" si="10"/>
        <v>4400</v>
      </c>
      <c r="Q46" s="346">
        <v>4400</v>
      </c>
      <c r="R46" s="9">
        <v>0</v>
      </c>
      <c r="S46" s="347">
        <f t="shared" si="11"/>
        <v>4600</v>
      </c>
      <c r="T46" s="346">
        <v>4600</v>
      </c>
      <c r="U46" s="9">
        <v>0</v>
      </c>
      <c r="V46" s="42"/>
    </row>
    <row r="47" spans="1:22" s="6" customFormat="1" ht="37.5" customHeight="1" x14ac:dyDescent="0.15">
      <c r="A47" s="14">
        <v>1150</v>
      </c>
      <c r="B47" s="15" t="s">
        <v>349</v>
      </c>
      <c r="C47" s="52" t="s">
        <v>350</v>
      </c>
      <c r="D47" s="16">
        <f t="shared" ref="D47:D52" si="12">SUM(E47:F47)</f>
        <v>0</v>
      </c>
      <c r="E47" s="16">
        <f>SUM(E48+E52)</f>
        <v>0</v>
      </c>
      <c r="F47" s="16">
        <f>SUM(F48+F52)</f>
        <v>0</v>
      </c>
      <c r="G47" s="16">
        <f t="shared" si="8"/>
        <v>0</v>
      </c>
      <c r="H47" s="16">
        <f>SUM(H48+H52)</f>
        <v>0</v>
      </c>
      <c r="I47" s="16">
        <f>SUM(I48+I52)</f>
        <v>0</v>
      </c>
      <c r="J47" s="16">
        <f t="shared" si="9"/>
        <v>0</v>
      </c>
      <c r="K47" s="16">
        <f>SUM(K48+K52)</f>
        <v>0</v>
      </c>
      <c r="L47" s="16">
        <f>SUM(L48+L52)</f>
        <v>0</v>
      </c>
      <c r="M47" s="17">
        <f t="shared" si="1"/>
        <v>0</v>
      </c>
      <c r="N47" s="17">
        <f t="shared" si="2"/>
        <v>0</v>
      </c>
      <c r="O47" s="17">
        <f t="shared" si="3"/>
        <v>0</v>
      </c>
      <c r="P47" s="16">
        <f t="shared" si="10"/>
        <v>0</v>
      </c>
      <c r="Q47" s="16">
        <f>SUM(Q48+Q52)</f>
        <v>0</v>
      </c>
      <c r="R47" s="16">
        <f>SUM(R48+R52)</f>
        <v>0</v>
      </c>
      <c r="S47" s="16">
        <f t="shared" si="11"/>
        <v>0</v>
      </c>
      <c r="T47" s="16">
        <f>SUM(T48+T52)</f>
        <v>0</v>
      </c>
      <c r="U47" s="16">
        <f>SUM(U48+U52)</f>
        <v>0</v>
      </c>
      <c r="V47" s="42"/>
    </row>
    <row r="48" spans="1:22" s="6" customFormat="1" ht="48" customHeight="1" x14ac:dyDescent="0.15">
      <c r="A48" s="14">
        <v>1151</v>
      </c>
      <c r="B48" s="15" t="s">
        <v>344</v>
      </c>
      <c r="C48" s="9"/>
      <c r="D48" s="16">
        <f t="shared" si="12"/>
        <v>0</v>
      </c>
      <c r="E48" s="16">
        <f>SUM(E49:E51)</f>
        <v>0</v>
      </c>
      <c r="F48" s="16">
        <f>SUM(F49:F51)</f>
        <v>0</v>
      </c>
      <c r="G48" s="16">
        <f t="shared" si="8"/>
        <v>0</v>
      </c>
      <c r="H48" s="16">
        <f>SUM(H49:H51)</f>
        <v>0</v>
      </c>
      <c r="I48" s="16">
        <f>SUM(I49:I51)</f>
        <v>0</v>
      </c>
      <c r="J48" s="16">
        <f t="shared" si="9"/>
        <v>0</v>
      </c>
      <c r="K48" s="16">
        <f>SUM(K49:K51)</f>
        <v>0</v>
      </c>
      <c r="L48" s="16">
        <f>SUM(L49:L51)</f>
        <v>0</v>
      </c>
      <c r="M48" s="17">
        <f t="shared" si="1"/>
        <v>0</v>
      </c>
      <c r="N48" s="17">
        <f t="shared" si="2"/>
        <v>0</v>
      </c>
      <c r="O48" s="17">
        <f t="shared" si="3"/>
        <v>0</v>
      </c>
      <c r="P48" s="16">
        <f t="shared" si="10"/>
        <v>0</v>
      </c>
      <c r="Q48" s="16">
        <f>SUM(Q49:Q51)</f>
        <v>0</v>
      </c>
      <c r="R48" s="16">
        <f>SUM(R49:R51)</f>
        <v>0</v>
      </c>
      <c r="S48" s="16">
        <f t="shared" si="11"/>
        <v>0</v>
      </c>
      <c r="T48" s="16">
        <f>SUM(T49:T51)</f>
        <v>0</v>
      </c>
      <c r="U48" s="16">
        <f>SUM(U49:U51)</f>
        <v>0</v>
      </c>
      <c r="V48" s="42"/>
    </row>
    <row r="49" spans="1:22" s="6" customFormat="1" ht="21.75" customHeight="1" x14ac:dyDescent="0.15">
      <c r="A49" s="8">
        <v>1152</v>
      </c>
      <c r="B49" s="22" t="s">
        <v>345</v>
      </c>
      <c r="C49" s="9"/>
      <c r="D49" s="9">
        <f t="shared" si="12"/>
        <v>0</v>
      </c>
      <c r="E49" s="9"/>
      <c r="F49" s="9"/>
      <c r="G49" s="9">
        <f t="shared" si="8"/>
        <v>0</v>
      </c>
      <c r="H49" s="9"/>
      <c r="I49" s="9"/>
      <c r="J49" s="9">
        <f t="shared" si="9"/>
        <v>0</v>
      </c>
      <c r="K49" s="9"/>
      <c r="L49" s="9"/>
      <c r="M49" s="17">
        <f t="shared" si="1"/>
        <v>0</v>
      </c>
      <c r="N49" s="17">
        <f t="shared" si="2"/>
        <v>0</v>
      </c>
      <c r="O49" s="17">
        <f t="shared" si="3"/>
        <v>0</v>
      </c>
      <c r="P49" s="9">
        <f t="shared" si="10"/>
        <v>0</v>
      </c>
      <c r="Q49" s="9"/>
      <c r="R49" s="9"/>
      <c r="S49" s="9">
        <f t="shared" si="11"/>
        <v>0</v>
      </c>
      <c r="T49" s="9"/>
      <c r="U49" s="9"/>
      <c r="V49" s="42"/>
    </row>
    <row r="50" spans="1:22" s="6" customFormat="1" ht="22.5" customHeight="1" x14ac:dyDescent="0.15">
      <c r="A50" s="8">
        <v>1153</v>
      </c>
      <c r="B50" s="22" t="s">
        <v>346</v>
      </c>
      <c r="C50" s="9"/>
      <c r="D50" s="9">
        <f t="shared" si="12"/>
        <v>0</v>
      </c>
      <c r="E50" s="9"/>
      <c r="F50" s="9"/>
      <c r="G50" s="9">
        <f t="shared" si="8"/>
        <v>0</v>
      </c>
      <c r="H50" s="9"/>
      <c r="I50" s="9"/>
      <c r="J50" s="9">
        <f t="shared" si="9"/>
        <v>0</v>
      </c>
      <c r="K50" s="9"/>
      <c r="L50" s="9"/>
      <c r="M50" s="17">
        <f t="shared" si="1"/>
        <v>0</v>
      </c>
      <c r="N50" s="17">
        <f t="shared" si="2"/>
        <v>0</v>
      </c>
      <c r="O50" s="17">
        <f t="shared" si="3"/>
        <v>0</v>
      </c>
      <c r="P50" s="9">
        <f t="shared" si="10"/>
        <v>0</v>
      </c>
      <c r="Q50" s="9"/>
      <c r="R50" s="9"/>
      <c r="S50" s="9">
        <f t="shared" si="11"/>
        <v>0</v>
      </c>
      <c r="T50" s="9"/>
      <c r="U50" s="9"/>
      <c r="V50" s="42"/>
    </row>
    <row r="51" spans="1:22" s="6" customFormat="1" ht="31.5" customHeight="1" x14ac:dyDescent="0.15">
      <c r="A51" s="8">
        <v>1154</v>
      </c>
      <c r="B51" s="22" t="s">
        <v>347</v>
      </c>
      <c r="C51" s="9"/>
      <c r="D51" s="9">
        <f t="shared" si="12"/>
        <v>0</v>
      </c>
      <c r="E51" s="9"/>
      <c r="F51" s="9"/>
      <c r="G51" s="9">
        <f t="shared" si="8"/>
        <v>0</v>
      </c>
      <c r="H51" s="9"/>
      <c r="I51" s="9"/>
      <c r="J51" s="9">
        <f t="shared" si="9"/>
        <v>0</v>
      </c>
      <c r="K51" s="9"/>
      <c r="L51" s="9"/>
      <c r="M51" s="17">
        <f t="shared" si="1"/>
        <v>0</v>
      </c>
      <c r="N51" s="17">
        <f t="shared" si="2"/>
        <v>0</v>
      </c>
      <c r="O51" s="17">
        <f t="shared" si="3"/>
        <v>0</v>
      </c>
      <c r="P51" s="9">
        <f t="shared" si="10"/>
        <v>0</v>
      </c>
      <c r="Q51" s="9"/>
      <c r="R51" s="9"/>
      <c r="S51" s="9">
        <f t="shared" si="11"/>
        <v>0</v>
      </c>
      <c r="T51" s="9"/>
      <c r="U51" s="9"/>
      <c r="V51" s="42"/>
    </row>
    <row r="52" spans="1:22" s="6" customFormat="1" ht="67.5" customHeight="1" x14ac:dyDescent="0.15">
      <c r="A52" s="8">
        <v>1155</v>
      </c>
      <c r="B52" s="22" t="s">
        <v>348</v>
      </c>
      <c r="C52" s="9"/>
      <c r="D52" s="9">
        <f t="shared" si="12"/>
        <v>0</v>
      </c>
      <c r="E52" s="9"/>
      <c r="F52" s="9"/>
      <c r="G52" s="9">
        <f t="shared" si="8"/>
        <v>0</v>
      </c>
      <c r="H52" s="9"/>
      <c r="I52" s="9"/>
      <c r="J52" s="9">
        <f t="shared" si="9"/>
        <v>0</v>
      </c>
      <c r="K52" s="9"/>
      <c r="L52" s="9"/>
      <c r="M52" s="17">
        <f t="shared" si="1"/>
        <v>0</v>
      </c>
      <c r="N52" s="17">
        <f t="shared" si="2"/>
        <v>0</v>
      </c>
      <c r="O52" s="17">
        <f t="shared" si="3"/>
        <v>0</v>
      </c>
      <c r="P52" s="9">
        <f t="shared" si="10"/>
        <v>0</v>
      </c>
      <c r="Q52" s="9"/>
      <c r="R52" s="9"/>
      <c r="S52" s="9">
        <f t="shared" si="11"/>
        <v>0</v>
      </c>
      <c r="T52" s="9"/>
      <c r="U52" s="9"/>
      <c r="V52" s="42"/>
    </row>
    <row r="53" spans="1:22" s="6" customFormat="1" ht="53.25" customHeight="1" x14ac:dyDescent="0.15">
      <c r="A53" s="14" t="s">
        <v>73</v>
      </c>
      <c r="B53" s="15" t="s">
        <v>74</v>
      </c>
      <c r="C53" s="16" t="s">
        <v>75</v>
      </c>
      <c r="D53" s="16">
        <f t="shared" si="0"/>
        <v>1612245.5</v>
      </c>
      <c r="E53" s="16">
        <f>SUM(E55+E57+E59+E62+E65+E73)</f>
        <v>1329772.8</v>
      </c>
      <c r="F53" s="16">
        <f>SUM(F55+F57+F59+F62+F65+F73)</f>
        <v>282472.7</v>
      </c>
      <c r="G53" s="16">
        <f t="shared" si="8"/>
        <v>1507354.7</v>
      </c>
      <c r="H53" s="16">
        <f>SUM(H55+H57+H59+H62+H65+H73)</f>
        <v>1323937.8999999999</v>
      </c>
      <c r="I53" s="16">
        <f>SUM(I55+I57+I59+I62+I65+I73)</f>
        <v>183416.8</v>
      </c>
      <c r="J53" s="347">
        <f t="shared" si="9"/>
        <v>1603330.5</v>
      </c>
      <c r="K53" s="347">
        <f>SUM(K55+K57+K59+K62+K65+K73)</f>
        <v>1410830.5</v>
      </c>
      <c r="L53" s="347">
        <f>SUM(L55+L57+L59+L62+L65+L73)</f>
        <v>192500</v>
      </c>
      <c r="M53" s="17">
        <f t="shared" si="1"/>
        <v>95975.800000000047</v>
      </c>
      <c r="N53" s="17">
        <f t="shared" si="2"/>
        <v>86892.600000000093</v>
      </c>
      <c r="O53" s="17">
        <f t="shared" si="3"/>
        <v>9083.2000000000116</v>
      </c>
      <c r="P53" s="347">
        <f t="shared" si="10"/>
        <v>1781780</v>
      </c>
      <c r="Q53" s="347">
        <f>SUM(Q55+Q57+Q59+Q62+Q65+Q73)</f>
        <v>1579680</v>
      </c>
      <c r="R53" s="347">
        <f>SUM(R55+R57+R59+R62+R65+R73)</f>
        <v>202100</v>
      </c>
      <c r="S53" s="347">
        <f t="shared" si="11"/>
        <v>2037783</v>
      </c>
      <c r="T53" s="347">
        <f>SUM(T55+T57+T59+T62+T65+T73)</f>
        <v>1825583</v>
      </c>
      <c r="U53" s="347">
        <f>SUM(U55+U57+U59+U62+U65+U73)</f>
        <v>212200</v>
      </c>
      <c r="V53" s="42"/>
    </row>
    <row r="54" spans="1:22" ht="12.75" customHeight="1" x14ac:dyDescent="0.15">
      <c r="A54" s="18"/>
      <c r="B54" s="19" t="s">
        <v>5</v>
      </c>
      <c r="C54" s="20"/>
      <c r="D54" s="16"/>
      <c r="E54" s="20"/>
      <c r="F54" s="20"/>
      <c r="G54" s="16"/>
      <c r="H54" s="20"/>
      <c r="I54" s="20"/>
      <c r="J54" s="16"/>
      <c r="K54" s="20"/>
      <c r="L54" s="20"/>
      <c r="M54" s="17"/>
      <c r="N54" s="17"/>
      <c r="O54" s="17"/>
      <c r="P54" s="16"/>
      <c r="Q54" s="20"/>
      <c r="R54" s="20"/>
      <c r="S54" s="16"/>
      <c r="T54" s="20"/>
      <c r="U54" s="20"/>
      <c r="V54" s="43"/>
    </row>
    <row r="55" spans="1:22" ht="42.75" customHeight="1" x14ac:dyDescent="0.15">
      <c r="A55" s="14">
        <v>1210</v>
      </c>
      <c r="B55" s="15" t="s">
        <v>342</v>
      </c>
      <c r="C55" s="20"/>
      <c r="D55" s="16">
        <f>SUM(E55:F55)</f>
        <v>0</v>
      </c>
      <c r="E55" s="9">
        <f>SUM(E56)</f>
        <v>0</v>
      </c>
      <c r="F55" s="9">
        <f>SUM(F56)</f>
        <v>0</v>
      </c>
      <c r="G55" s="16">
        <f>SUM(H55:I55)</f>
        <v>0</v>
      </c>
      <c r="H55" s="9">
        <f>SUM(H56)</f>
        <v>0</v>
      </c>
      <c r="I55" s="9">
        <f>SUM(I56)</f>
        <v>0</v>
      </c>
      <c r="J55" s="16">
        <f>SUM(K55:L55)</f>
        <v>0</v>
      </c>
      <c r="K55" s="9">
        <f>SUM(K56)</f>
        <v>0</v>
      </c>
      <c r="L55" s="9">
        <f>SUM(L56)</f>
        <v>0</v>
      </c>
      <c r="M55" s="17">
        <f t="shared" si="1"/>
        <v>0</v>
      </c>
      <c r="N55" s="17">
        <f t="shared" si="2"/>
        <v>0</v>
      </c>
      <c r="O55" s="17">
        <f t="shared" si="3"/>
        <v>0</v>
      </c>
      <c r="P55" s="16">
        <f>SUM(Q55:R55)</f>
        <v>0</v>
      </c>
      <c r="Q55" s="9">
        <f>SUM(Q56)</f>
        <v>0</v>
      </c>
      <c r="R55" s="9">
        <f>SUM(R56)</f>
        <v>0</v>
      </c>
      <c r="S55" s="16">
        <f>SUM(T55:U55)</f>
        <v>0</v>
      </c>
      <c r="T55" s="9">
        <f>SUM(T56)</f>
        <v>0</v>
      </c>
      <c r="U55" s="9">
        <f>SUM(U56)</f>
        <v>0</v>
      </c>
      <c r="V55" s="43"/>
    </row>
    <row r="56" spans="1:22" ht="56.25" customHeight="1" x14ac:dyDescent="0.15">
      <c r="A56" s="52">
        <v>1211</v>
      </c>
      <c r="B56" s="22" t="s">
        <v>343</v>
      </c>
      <c r="C56" s="20"/>
      <c r="D56" s="16">
        <f>SUM(E56:F56)</f>
        <v>0</v>
      </c>
      <c r="E56" s="20"/>
      <c r="F56" s="20"/>
      <c r="G56" s="16">
        <f>SUM(H56:I56)</f>
        <v>0</v>
      </c>
      <c r="H56" s="20"/>
      <c r="I56" s="20"/>
      <c r="J56" s="16">
        <f>SUM(K56:L56)</f>
        <v>0</v>
      </c>
      <c r="K56" s="20"/>
      <c r="L56" s="20"/>
      <c r="M56" s="17">
        <f t="shared" si="1"/>
        <v>0</v>
      </c>
      <c r="N56" s="17">
        <f t="shared" si="2"/>
        <v>0</v>
      </c>
      <c r="O56" s="17">
        <f t="shared" si="3"/>
        <v>0</v>
      </c>
      <c r="P56" s="16">
        <f>SUM(Q56:R56)</f>
        <v>0</v>
      </c>
      <c r="Q56" s="20"/>
      <c r="R56" s="20"/>
      <c r="S56" s="16">
        <f>SUM(T56:U56)</f>
        <v>0</v>
      </c>
      <c r="T56" s="20"/>
      <c r="U56" s="20"/>
      <c r="V56" s="43"/>
    </row>
    <row r="57" spans="1:22" ht="36" customHeight="1" x14ac:dyDescent="0.15">
      <c r="A57" s="59">
        <v>1220</v>
      </c>
      <c r="B57" s="15" t="s">
        <v>340</v>
      </c>
      <c r="C57" s="20"/>
      <c r="D57" s="16">
        <f>SUM(E57:F57)</f>
        <v>0</v>
      </c>
      <c r="E57" s="9">
        <f>SUM(E58)</f>
        <v>0</v>
      </c>
      <c r="F57" s="9">
        <f>SUM(F58)</f>
        <v>0</v>
      </c>
      <c r="G57" s="16">
        <f>SUM(H57:I57)</f>
        <v>0</v>
      </c>
      <c r="H57" s="9">
        <f>SUM(H58)</f>
        <v>0</v>
      </c>
      <c r="I57" s="9">
        <f>SUM(I58)</f>
        <v>0</v>
      </c>
      <c r="J57" s="16">
        <f>SUM(K57:L57)</f>
        <v>0</v>
      </c>
      <c r="K57" s="9">
        <f>SUM(K58)</f>
        <v>0</v>
      </c>
      <c r="L57" s="9">
        <f>SUM(L58)</f>
        <v>0</v>
      </c>
      <c r="M57" s="17">
        <f t="shared" si="1"/>
        <v>0</v>
      </c>
      <c r="N57" s="17">
        <f t="shared" si="2"/>
        <v>0</v>
      </c>
      <c r="O57" s="17">
        <f t="shared" si="3"/>
        <v>0</v>
      </c>
      <c r="P57" s="16">
        <f>SUM(Q57:R57)</f>
        <v>0</v>
      </c>
      <c r="Q57" s="9">
        <f>SUM(Q58)</f>
        <v>0</v>
      </c>
      <c r="R57" s="9">
        <f>SUM(R58)</f>
        <v>0</v>
      </c>
      <c r="S57" s="16">
        <f>SUM(T57:U57)</f>
        <v>0</v>
      </c>
      <c r="T57" s="9">
        <f>SUM(T58)</f>
        <v>0</v>
      </c>
      <c r="U57" s="9">
        <f>SUM(U58)</f>
        <v>0</v>
      </c>
      <c r="V57" s="43"/>
    </row>
    <row r="58" spans="1:22" ht="48.75" customHeight="1" x14ac:dyDescent="0.15">
      <c r="A58" s="8">
        <v>1221</v>
      </c>
      <c r="B58" s="22" t="s">
        <v>341</v>
      </c>
      <c r="C58" s="20"/>
      <c r="D58" s="16">
        <f>SUM(E58:F58)</f>
        <v>0</v>
      </c>
      <c r="E58" s="20"/>
      <c r="F58" s="20"/>
      <c r="G58" s="16">
        <f>SUM(H58:I58)</f>
        <v>0</v>
      </c>
      <c r="H58" s="20"/>
      <c r="I58" s="20"/>
      <c r="J58" s="16">
        <f>SUM(K58:L58)</f>
        <v>0</v>
      </c>
      <c r="K58" s="20"/>
      <c r="L58" s="20"/>
      <c r="M58" s="17">
        <f t="shared" si="1"/>
        <v>0</v>
      </c>
      <c r="N58" s="17">
        <f t="shared" si="2"/>
        <v>0</v>
      </c>
      <c r="O58" s="17">
        <f t="shared" si="3"/>
        <v>0</v>
      </c>
      <c r="P58" s="16">
        <f>SUM(Q58:R58)</f>
        <v>0</v>
      </c>
      <c r="Q58" s="20"/>
      <c r="R58" s="20"/>
      <c r="S58" s="16">
        <f>SUM(T58:U58)</f>
        <v>0</v>
      </c>
      <c r="T58" s="20"/>
      <c r="U58" s="20"/>
      <c r="V58" s="43"/>
    </row>
    <row r="59" spans="1:22" s="6" customFormat="1" ht="46.5" customHeight="1" x14ac:dyDescent="0.15">
      <c r="A59" s="14" t="s">
        <v>76</v>
      </c>
      <c r="B59" s="15" t="s">
        <v>77</v>
      </c>
      <c r="C59" s="16" t="s">
        <v>78</v>
      </c>
      <c r="D59" s="16">
        <f t="shared" si="0"/>
        <v>0</v>
      </c>
      <c r="E59" s="16">
        <f>SUM(E61)</f>
        <v>0</v>
      </c>
      <c r="F59" s="16">
        <f>SUM(F61)</f>
        <v>0</v>
      </c>
      <c r="G59" s="16">
        <f>SUM(H59:I59)</f>
        <v>0</v>
      </c>
      <c r="H59" s="16">
        <f>SUM(H61)</f>
        <v>0</v>
      </c>
      <c r="I59" s="16">
        <f>SUM(I61)</f>
        <v>0</v>
      </c>
      <c r="J59" s="16">
        <f>SUM(K59:L59)</f>
        <v>0</v>
      </c>
      <c r="K59" s="16">
        <f>SUM(K61)</f>
        <v>0</v>
      </c>
      <c r="L59" s="16">
        <f>SUM(L61)</f>
        <v>0</v>
      </c>
      <c r="M59" s="17">
        <f t="shared" si="1"/>
        <v>0</v>
      </c>
      <c r="N59" s="17">
        <f t="shared" si="2"/>
        <v>0</v>
      </c>
      <c r="O59" s="17">
        <f t="shared" si="3"/>
        <v>0</v>
      </c>
      <c r="P59" s="16">
        <f>SUM(Q59:R59)</f>
        <v>0</v>
      </c>
      <c r="Q59" s="16">
        <f>SUM(Q61)</f>
        <v>0</v>
      </c>
      <c r="R59" s="16">
        <f>SUM(R61)</f>
        <v>0</v>
      </c>
      <c r="S59" s="16">
        <f>SUM(T59:U59)</f>
        <v>0</v>
      </c>
      <c r="T59" s="16">
        <f>SUM(T61)</f>
        <v>0</v>
      </c>
      <c r="U59" s="16">
        <f>SUM(U61)</f>
        <v>0</v>
      </c>
      <c r="V59" s="42"/>
    </row>
    <row r="60" spans="1:22" ht="16.5" customHeight="1" x14ac:dyDescent="0.15">
      <c r="A60" s="18"/>
      <c r="B60" s="19" t="s">
        <v>5</v>
      </c>
      <c r="C60" s="20"/>
      <c r="D60" s="16"/>
      <c r="E60" s="20"/>
      <c r="F60" s="20"/>
      <c r="G60" s="16"/>
      <c r="H60" s="20"/>
      <c r="I60" s="20"/>
      <c r="J60" s="16"/>
      <c r="K60" s="20"/>
      <c r="L60" s="20"/>
      <c r="M60" s="17"/>
      <c r="N60" s="17"/>
      <c r="O60" s="17"/>
      <c r="P60" s="16"/>
      <c r="Q60" s="20"/>
      <c r="R60" s="20"/>
      <c r="S60" s="16"/>
      <c r="T60" s="20"/>
      <c r="U60" s="20"/>
      <c r="V60" s="43"/>
    </row>
    <row r="61" spans="1:22" s="6" customFormat="1" ht="52.5" customHeight="1" x14ac:dyDescent="0.15">
      <c r="A61" s="8" t="s">
        <v>79</v>
      </c>
      <c r="B61" s="22" t="s">
        <v>80</v>
      </c>
      <c r="C61" s="9"/>
      <c r="D61" s="16">
        <f t="shared" si="0"/>
        <v>0</v>
      </c>
      <c r="E61" s="9"/>
      <c r="F61" s="9"/>
      <c r="G61" s="16">
        <f>SUM(H61:I61)</f>
        <v>0</v>
      </c>
      <c r="H61" s="9"/>
      <c r="I61" s="9"/>
      <c r="J61" s="16">
        <f>SUM(K61:L61)</f>
        <v>0</v>
      </c>
      <c r="K61" s="9"/>
      <c r="L61" s="9"/>
      <c r="M61" s="17">
        <f t="shared" si="1"/>
        <v>0</v>
      </c>
      <c r="N61" s="17">
        <f t="shared" si="2"/>
        <v>0</v>
      </c>
      <c r="O61" s="17">
        <f t="shared" si="3"/>
        <v>0</v>
      </c>
      <c r="P61" s="16">
        <f>SUM(Q61:R61)</f>
        <v>0</v>
      </c>
      <c r="Q61" s="9"/>
      <c r="R61" s="9"/>
      <c r="S61" s="16">
        <f>SUM(T61:U61)</f>
        <v>0</v>
      </c>
      <c r="T61" s="9"/>
      <c r="U61" s="9"/>
      <c r="V61" s="42"/>
    </row>
    <row r="62" spans="1:22" s="6" customFormat="1" ht="45.75" customHeight="1" x14ac:dyDescent="0.15">
      <c r="A62" s="14" t="s">
        <v>81</v>
      </c>
      <c r="B62" s="15" t="s">
        <v>82</v>
      </c>
      <c r="C62" s="16" t="s">
        <v>83</v>
      </c>
      <c r="D62" s="16">
        <f t="shared" si="0"/>
        <v>0</v>
      </c>
      <c r="E62" s="16">
        <f>SUM(E64)</f>
        <v>0</v>
      </c>
      <c r="F62" s="16">
        <f>SUM(F64)</f>
        <v>0</v>
      </c>
      <c r="G62" s="16">
        <f>SUM(H62:I62)</f>
        <v>0</v>
      </c>
      <c r="H62" s="16">
        <f>SUM(H64)</f>
        <v>0</v>
      </c>
      <c r="I62" s="16">
        <f>SUM(I64)</f>
        <v>0</v>
      </c>
      <c r="J62" s="16">
        <f>SUM(K62:L62)</f>
        <v>0</v>
      </c>
      <c r="K62" s="16">
        <f>SUM(K64)</f>
        <v>0</v>
      </c>
      <c r="L62" s="16">
        <f>SUM(L64)</f>
        <v>0</v>
      </c>
      <c r="M62" s="17">
        <f t="shared" si="1"/>
        <v>0</v>
      </c>
      <c r="N62" s="17">
        <f t="shared" si="2"/>
        <v>0</v>
      </c>
      <c r="O62" s="17">
        <f t="shared" si="3"/>
        <v>0</v>
      </c>
      <c r="P62" s="16">
        <f>SUM(Q62:R62)</f>
        <v>0</v>
      </c>
      <c r="Q62" s="16">
        <f>SUM(Q64)</f>
        <v>0</v>
      </c>
      <c r="R62" s="16">
        <f>SUM(R64)</f>
        <v>0</v>
      </c>
      <c r="S62" s="16">
        <f>SUM(T62:U62)</f>
        <v>0</v>
      </c>
      <c r="T62" s="16">
        <f>SUM(T64)</f>
        <v>0</v>
      </c>
      <c r="U62" s="16">
        <f>SUM(U64)</f>
        <v>0</v>
      </c>
      <c r="V62" s="42"/>
    </row>
    <row r="63" spans="1:22" ht="12.75" customHeight="1" x14ac:dyDescent="0.15">
      <c r="A63" s="18"/>
      <c r="B63" s="19" t="s">
        <v>5</v>
      </c>
      <c r="C63" s="20"/>
      <c r="D63" s="16"/>
      <c r="E63" s="20"/>
      <c r="F63" s="20"/>
      <c r="G63" s="16"/>
      <c r="H63" s="20"/>
      <c r="I63" s="20"/>
      <c r="J63" s="16"/>
      <c r="K63" s="20"/>
      <c r="L63" s="20"/>
      <c r="M63" s="17"/>
      <c r="N63" s="17"/>
      <c r="O63" s="17"/>
      <c r="P63" s="16"/>
      <c r="Q63" s="20"/>
      <c r="R63" s="20"/>
      <c r="S63" s="16"/>
      <c r="T63" s="20"/>
      <c r="U63" s="20"/>
      <c r="V63" s="43"/>
    </row>
    <row r="64" spans="1:22" s="6" customFormat="1" ht="46.5" customHeight="1" x14ac:dyDescent="0.15">
      <c r="A64" s="8" t="s">
        <v>84</v>
      </c>
      <c r="B64" s="22" t="s">
        <v>85</v>
      </c>
      <c r="C64" s="9" t="s">
        <v>9</v>
      </c>
      <c r="D64" s="16">
        <f t="shared" si="0"/>
        <v>0</v>
      </c>
      <c r="E64" s="9"/>
      <c r="F64" s="9"/>
      <c r="G64" s="16">
        <f>SUM(H64:I64)</f>
        <v>0</v>
      </c>
      <c r="H64" s="9"/>
      <c r="I64" s="9"/>
      <c r="J64" s="16">
        <f>SUM(K64:L64)</f>
        <v>0</v>
      </c>
      <c r="K64" s="9"/>
      <c r="L64" s="9"/>
      <c r="M64" s="17">
        <f t="shared" si="1"/>
        <v>0</v>
      </c>
      <c r="N64" s="17">
        <f t="shared" si="2"/>
        <v>0</v>
      </c>
      <c r="O64" s="17">
        <f t="shared" si="3"/>
        <v>0</v>
      </c>
      <c r="P64" s="16">
        <f>SUM(Q64:R64)</f>
        <v>0</v>
      </c>
      <c r="Q64" s="9"/>
      <c r="R64" s="9"/>
      <c r="S64" s="16">
        <f>SUM(T64:U64)</f>
        <v>0</v>
      </c>
      <c r="T64" s="9"/>
      <c r="U64" s="9"/>
      <c r="V64" s="42"/>
    </row>
    <row r="65" spans="1:22" s="6" customFormat="1" ht="66.75" customHeight="1" x14ac:dyDescent="0.15">
      <c r="A65" s="14" t="s">
        <v>86</v>
      </c>
      <c r="B65" s="15" t="s">
        <v>87</v>
      </c>
      <c r="C65" s="16" t="s">
        <v>88</v>
      </c>
      <c r="D65" s="16">
        <f t="shared" si="0"/>
        <v>1329772.8</v>
      </c>
      <c r="E65" s="16">
        <f>SUM(E67+E68+E71+E72)</f>
        <v>1329772.8</v>
      </c>
      <c r="F65" s="16">
        <f>SUM(F67+F68+F71+F72)</f>
        <v>0</v>
      </c>
      <c r="G65" s="16">
        <f>SUM(H65:I65)</f>
        <v>1323937.8999999999</v>
      </c>
      <c r="H65" s="16">
        <f>SUM(H67+H68+H71+H72)</f>
        <v>1323937.8999999999</v>
      </c>
      <c r="I65" s="16">
        <f>SUM(I67+I68+I71+I72)</f>
        <v>0</v>
      </c>
      <c r="J65" s="16">
        <f>SUM(K65:L65)</f>
        <v>1410830.5</v>
      </c>
      <c r="K65" s="16">
        <f>SUM(K67+K68+K71+K72)</f>
        <v>1410830.5</v>
      </c>
      <c r="L65" s="16">
        <f>SUM(L67+L68+L71+L72)</f>
        <v>0</v>
      </c>
      <c r="M65" s="17">
        <f t="shared" si="1"/>
        <v>86892.600000000093</v>
      </c>
      <c r="N65" s="17">
        <f t="shared" si="2"/>
        <v>86892.600000000093</v>
      </c>
      <c r="O65" s="17">
        <f t="shared" si="3"/>
        <v>0</v>
      </c>
      <c r="P65" s="347">
        <f>SUM(Q65:R65)</f>
        <v>1579680</v>
      </c>
      <c r="Q65" s="347">
        <f>SUM(Q67+Q68+Q71+Q72)</f>
        <v>1579680</v>
      </c>
      <c r="R65" s="16">
        <f>SUM(R67+R68+R71+R72)</f>
        <v>0</v>
      </c>
      <c r="S65" s="347">
        <f>SUM(T65:U65)</f>
        <v>1825583</v>
      </c>
      <c r="T65" s="347">
        <f>SUM(T67+T68+T71+T72)</f>
        <v>1825583</v>
      </c>
      <c r="U65" s="16">
        <f>SUM(U67+U68+U71+U72)</f>
        <v>0</v>
      </c>
      <c r="V65" s="42"/>
    </row>
    <row r="66" spans="1:22" ht="12.75" customHeight="1" x14ac:dyDescent="0.15">
      <c r="A66" s="18"/>
      <c r="B66" s="19" t="s">
        <v>5</v>
      </c>
      <c r="C66" s="20"/>
      <c r="D66" s="16"/>
      <c r="E66" s="20"/>
      <c r="F66" s="20"/>
      <c r="G66" s="16"/>
      <c r="H66" s="20"/>
      <c r="I66" s="20"/>
      <c r="J66" s="16"/>
      <c r="K66" s="20"/>
      <c r="L66" s="20"/>
      <c r="M66" s="17"/>
      <c r="N66" s="17"/>
      <c r="O66" s="17"/>
      <c r="P66" s="16"/>
      <c r="Q66" s="20"/>
      <c r="R66" s="20"/>
      <c r="S66" s="16"/>
      <c r="T66" s="20"/>
      <c r="U66" s="20"/>
      <c r="V66" s="43"/>
    </row>
    <row r="67" spans="1:22" ht="41.25" customHeight="1" x14ac:dyDescent="0.15">
      <c r="A67" s="18" t="s">
        <v>89</v>
      </c>
      <c r="B67" s="19" t="s">
        <v>90</v>
      </c>
      <c r="C67" s="20" t="s">
        <v>9</v>
      </c>
      <c r="D67" s="16">
        <f t="shared" si="0"/>
        <v>1329772.8</v>
      </c>
      <c r="E67" s="9">
        <v>1329772.8</v>
      </c>
      <c r="F67" s="9">
        <v>0</v>
      </c>
      <c r="G67" s="16">
        <f t="shared" ref="G67:G73" si="13">SUM(H67:I67)</f>
        <v>1323937.8999999999</v>
      </c>
      <c r="H67" s="345">
        <v>1323937.8999999999</v>
      </c>
      <c r="I67" s="352">
        <v>0</v>
      </c>
      <c r="J67" s="347">
        <f t="shared" ref="J67:J73" si="14">SUM(K67:L67)</f>
        <v>1410830.5</v>
      </c>
      <c r="K67" s="441">
        <v>1410830.5</v>
      </c>
      <c r="L67" s="352">
        <v>0</v>
      </c>
      <c r="M67" s="17">
        <f t="shared" si="1"/>
        <v>86892.600000000093</v>
      </c>
      <c r="N67" s="17">
        <f t="shared" si="2"/>
        <v>86892.600000000093</v>
      </c>
      <c r="O67" s="17">
        <f t="shared" si="3"/>
        <v>0</v>
      </c>
      <c r="P67" s="347">
        <f t="shared" ref="P67:P73" si="15">SUM(Q67:R67)</f>
        <v>1579680</v>
      </c>
      <c r="Q67" s="441">
        <v>1579680</v>
      </c>
      <c r="R67" s="352">
        <v>0</v>
      </c>
      <c r="S67" s="347">
        <f t="shared" ref="S67:S73" si="16">SUM(T67:U67)</f>
        <v>1825583</v>
      </c>
      <c r="T67" s="441">
        <v>1825583</v>
      </c>
      <c r="U67" s="346">
        <v>0</v>
      </c>
      <c r="V67" s="43"/>
    </row>
    <row r="68" spans="1:22" ht="41.25" customHeight="1" x14ac:dyDescent="0.15">
      <c r="A68" s="14">
        <v>1252</v>
      </c>
      <c r="B68" s="15" t="s">
        <v>339</v>
      </c>
      <c r="C68" s="20"/>
      <c r="D68" s="16">
        <f t="shared" si="0"/>
        <v>0</v>
      </c>
      <c r="E68" s="16">
        <f>SUM(E69:E70)</f>
        <v>0</v>
      </c>
      <c r="F68" s="16">
        <f>SUM(F69:F70)</f>
        <v>0</v>
      </c>
      <c r="G68" s="16">
        <f t="shared" si="13"/>
        <v>0</v>
      </c>
      <c r="H68" s="16">
        <f>SUM(H69:H70)</f>
        <v>0</v>
      </c>
      <c r="I68" s="16">
        <f>SUM(I69:I70)</f>
        <v>0</v>
      </c>
      <c r="J68" s="16">
        <f t="shared" si="14"/>
        <v>0</v>
      </c>
      <c r="K68" s="16">
        <f>SUM(K69:K70)</f>
        <v>0</v>
      </c>
      <c r="L68" s="16">
        <f>SUM(L69:L70)</f>
        <v>0</v>
      </c>
      <c r="M68" s="17">
        <f t="shared" si="1"/>
        <v>0</v>
      </c>
      <c r="N68" s="17">
        <f t="shared" si="2"/>
        <v>0</v>
      </c>
      <c r="O68" s="17">
        <f t="shared" si="3"/>
        <v>0</v>
      </c>
      <c r="P68" s="16">
        <f t="shared" si="15"/>
        <v>0</v>
      </c>
      <c r="Q68" s="16">
        <f>SUM(Q69:Q70)</f>
        <v>0</v>
      </c>
      <c r="R68" s="16">
        <f>SUM(R69:R70)</f>
        <v>0</v>
      </c>
      <c r="S68" s="16">
        <f t="shared" si="16"/>
        <v>0</v>
      </c>
      <c r="T68" s="16">
        <f>SUM(T69:T70)</f>
        <v>0</v>
      </c>
      <c r="U68" s="16">
        <f>SUM(U69:U70)</f>
        <v>0</v>
      </c>
      <c r="V68" s="43"/>
    </row>
    <row r="69" spans="1:22" ht="47.25" customHeight="1" x14ac:dyDescent="0.15">
      <c r="A69" s="18">
        <v>1253</v>
      </c>
      <c r="B69" s="19" t="s">
        <v>337</v>
      </c>
      <c r="C69" s="20"/>
      <c r="D69" s="16">
        <f t="shared" si="0"/>
        <v>0</v>
      </c>
      <c r="E69" s="20"/>
      <c r="F69" s="20"/>
      <c r="G69" s="16">
        <f t="shared" si="13"/>
        <v>0</v>
      </c>
      <c r="H69" s="20"/>
      <c r="I69" s="20"/>
      <c r="J69" s="16">
        <f t="shared" si="14"/>
        <v>0</v>
      </c>
      <c r="K69" s="20"/>
      <c r="L69" s="20"/>
      <c r="M69" s="17">
        <f t="shared" si="1"/>
        <v>0</v>
      </c>
      <c r="N69" s="17">
        <f t="shared" si="2"/>
        <v>0</v>
      </c>
      <c r="O69" s="17">
        <f t="shared" si="3"/>
        <v>0</v>
      </c>
      <c r="P69" s="16">
        <f t="shared" si="15"/>
        <v>0</v>
      </c>
      <c r="Q69" s="20"/>
      <c r="R69" s="20"/>
      <c r="S69" s="16">
        <f t="shared" si="16"/>
        <v>0</v>
      </c>
      <c r="T69" s="20"/>
      <c r="U69" s="20"/>
      <c r="V69" s="43"/>
    </row>
    <row r="70" spans="1:22" ht="23.25" customHeight="1" x14ac:dyDescent="0.15">
      <c r="A70" s="18">
        <v>1254</v>
      </c>
      <c r="B70" s="48" t="s">
        <v>338</v>
      </c>
      <c r="C70" s="20"/>
      <c r="D70" s="16">
        <f t="shared" si="0"/>
        <v>0</v>
      </c>
      <c r="E70" s="20"/>
      <c r="F70" s="20"/>
      <c r="G70" s="16">
        <f t="shared" si="13"/>
        <v>0</v>
      </c>
      <c r="H70" s="20"/>
      <c r="I70" s="20"/>
      <c r="J70" s="16">
        <f t="shared" si="14"/>
        <v>0</v>
      </c>
      <c r="K70" s="20"/>
      <c r="L70" s="20"/>
      <c r="M70" s="17">
        <f t="shared" si="1"/>
        <v>0</v>
      </c>
      <c r="N70" s="17">
        <f t="shared" si="2"/>
        <v>0</v>
      </c>
      <c r="O70" s="17">
        <f t="shared" si="3"/>
        <v>0</v>
      </c>
      <c r="P70" s="16">
        <f t="shared" si="15"/>
        <v>0</v>
      </c>
      <c r="Q70" s="20"/>
      <c r="R70" s="20"/>
      <c r="S70" s="16">
        <f t="shared" si="16"/>
        <v>0</v>
      </c>
      <c r="T70" s="20"/>
      <c r="U70" s="20"/>
      <c r="V70" s="43"/>
    </row>
    <row r="71" spans="1:22" ht="28.5" customHeight="1" x14ac:dyDescent="0.15">
      <c r="A71" s="18" t="s">
        <v>91</v>
      </c>
      <c r="B71" s="19" t="s">
        <v>92</v>
      </c>
      <c r="C71" s="20" t="s">
        <v>9</v>
      </c>
      <c r="D71" s="16">
        <f t="shared" si="0"/>
        <v>0</v>
      </c>
      <c r="E71" s="20"/>
      <c r="F71" s="20"/>
      <c r="G71" s="16">
        <f t="shared" si="13"/>
        <v>0</v>
      </c>
      <c r="H71" s="20"/>
      <c r="I71" s="20"/>
      <c r="J71" s="16">
        <f t="shared" si="14"/>
        <v>0</v>
      </c>
      <c r="K71" s="20"/>
      <c r="L71" s="20"/>
      <c r="M71" s="17">
        <f t="shared" si="1"/>
        <v>0</v>
      </c>
      <c r="N71" s="17">
        <f t="shared" si="2"/>
        <v>0</v>
      </c>
      <c r="O71" s="17">
        <f t="shared" si="3"/>
        <v>0</v>
      </c>
      <c r="P71" s="16">
        <f t="shared" si="15"/>
        <v>0</v>
      </c>
      <c r="Q71" s="20"/>
      <c r="R71" s="20"/>
      <c r="S71" s="16">
        <f t="shared" si="16"/>
        <v>0</v>
      </c>
      <c r="T71" s="20"/>
      <c r="U71" s="20"/>
      <c r="V71" s="43"/>
    </row>
    <row r="72" spans="1:22" ht="42" customHeight="1" x14ac:dyDescent="0.15">
      <c r="A72" s="18">
        <v>1256</v>
      </c>
      <c r="B72" s="19" t="s">
        <v>336</v>
      </c>
      <c r="C72" s="20"/>
      <c r="D72" s="16">
        <f t="shared" si="0"/>
        <v>0</v>
      </c>
      <c r="E72" s="20"/>
      <c r="F72" s="20"/>
      <c r="G72" s="16">
        <f t="shared" si="13"/>
        <v>0</v>
      </c>
      <c r="H72" s="20"/>
      <c r="I72" s="20"/>
      <c r="J72" s="16">
        <f t="shared" si="14"/>
        <v>0</v>
      </c>
      <c r="K72" s="20"/>
      <c r="L72" s="20"/>
      <c r="M72" s="17">
        <f t="shared" si="1"/>
        <v>0</v>
      </c>
      <c r="N72" s="17">
        <f t="shared" si="2"/>
        <v>0</v>
      </c>
      <c r="O72" s="17">
        <f t="shared" si="3"/>
        <v>0</v>
      </c>
      <c r="P72" s="16">
        <f t="shared" si="15"/>
        <v>0</v>
      </c>
      <c r="Q72" s="20"/>
      <c r="R72" s="20"/>
      <c r="S72" s="16">
        <f t="shared" si="16"/>
        <v>0</v>
      </c>
      <c r="T72" s="20"/>
      <c r="U72" s="20"/>
      <c r="V72" s="43"/>
    </row>
    <row r="73" spans="1:22" s="6" customFormat="1" ht="52.5" customHeight="1" x14ac:dyDescent="0.15">
      <c r="A73" s="14" t="s">
        <v>93</v>
      </c>
      <c r="B73" s="15" t="s">
        <v>94</v>
      </c>
      <c r="C73" s="16" t="s">
        <v>95</v>
      </c>
      <c r="D73" s="16">
        <f t="shared" si="0"/>
        <v>282472.7</v>
      </c>
      <c r="E73" s="16">
        <f>SUM(E75:E76)</f>
        <v>0</v>
      </c>
      <c r="F73" s="16">
        <f>SUM(F75:F76)</f>
        <v>282472.7</v>
      </c>
      <c r="G73" s="16">
        <f t="shared" si="13"/>
        <v>183416.8</v>
      </c>
      <c r="H73" s="16">
        <f>SUM(H75:H76)</f>
        <v>0</v>
      </c>
      <c r="I73" s="16">
        <f>SUM(I75:I76)</f>
        <v>183416.8</v>
      </c>
      <c r="J73" s="347">
        <f t="shared" si="14"/>
        <v>192500</v>
      </c>
      <c r="K73" s="347">
        <f>SUM(K75:K76)</f>
        <v>0</v>
      </c>
      <c r="L73" s="347">
        <f>SUM(L75:L76)</f>
        <v>192500</v>
      </c>
      <c r="M73" s="17">
        <f t="shared" si="1"/>
        <v>9083.2000000000116</v>
      </c>
      <c r="N73" s="17">
        <f t="shared" si="2"/>
        <v>0</v>
      </c>
      <c r="O73" s="17">
        <f t="shared" si="3"/>
        <v>9083.2000000000116</v>
      </c>
      <c r="P73" s="347">
        <f t="shared" si="15"/>
        <v>202100</v>
      </c>
      <c r="Q73" s="347">
        <f>SUM(Q75:Q76)</f>
        <v>0</v>
      </c>
      <c r="R73" s="347">
        <f>SUM(R75:R76)</f>
        <v>202100</v>
      </c>
      <c r="S73" s="347">
        <f t="shared" si="16"/>
        <v>212200</v>
      </c>
      <c r="T73" s="347">
        <f>SUM(T75:T76)</f>
        <v>0</v>
      </c>
      <c r="U73" s="347">
        <f>SUM(U75:U76)</f>
        <v>212200</v>
      </c>
      <c r="V73" s="42"/>
    </row>
    <row r="74" spans="1:22" ht="12.75" customHeight="1" x14ac:dyDescent="0.15">
      <c r="A74" s="18"/>
      <c r="B74" s="19" t="s">
        <v>5</v>
      </c>
      <c r="C74" s="20"/>
      <c r="D74" s="16"/>
      <c r="E74" s="20"/>
      <c r="F74" s="20"/>
      <c r="G74" s="16"/>
      <c r="H74" s="20"/>
      <c r="I74" s="20"/>
      <c r="J74" s="16"/>
      <c r="K74" s="20"/>
      <c r="L74" s="20"/>
      <c r="M74" s="17"/>
      <c r="N74" s="17"/>
      <c r="O74" s="17"/>
      <c r="P74" s="16"/>
      <c r="Q74" s="20"/>
      <c r="R74" s="351"/>
      <c r="S74" s="16"/>
      <c r="T74" s="20"/>
      <c r="U74" s="351"/>
      <c r="V74" s="43"/>
    </row>
    <row r="75" spans="1:22" ht="36" customHeight="1" x14ac:dyDescent="0.15">
      <c r="A75" s="18" t="s">
        <v>96</v>
      </c>
      <c r="B75" s="19" t="s">
        <v>97</v>
      </c>
      <c r="C75" s="20" t="s">
        <v>9</v>
      </c>
      <c r="D75" s="16">
        <f t="shared" si="0"/>
        <v>282472.7</v>
      </c>
      <c r="E75" s="345">
        <v>0</v>
      </c>
      <c r="F75" s="345">
        <v>282472.7</v>
      </c>
      <c r="G75" s="16">
        <f>SUM(H75:I75)</f>
        <v>183416.8</v>
      </c>
      <c r="H75" s="20"/>
      <c r="I75" s="348">
        <v>183416.8</v>
      </c>
      <c r="J75" s="347">
        <f>SUM(K75:L75)</f>
        <v>192500</v>
      </c>
      <c r="K75" s="346">
        <v>0</v>
      </c>
      <c r="L75" s="346">
        <v>192500</v>
      </c>
      <c r="M75" s="17">
        <f t="shared" ref="M75:M137" si="17">J75-G75</f>
        <v>9083.2000000000116</v>
      </c>
      <c r="N75" s="17">
        <f t="shared" ref="N75:N137" si="18">K75-H75</f>
        <v>0</v>
      </c>
      <c r="O75" s="17">
        <f t="shared" ref="O75:O137" si="19">L75-I75</f>
        <v>9083.2000000000116</v>
      </c>
      <c r="P75" s="347">
        <f>SUM(Q75:R75)</f>
        <v>202100</v>
      </c>
      <c r="Q75" s="346">
        <v>0</v>
      </c>
      <c r="R75" s="346">
        <v>202100</v>
      </c>
      <c r="S75" s="347">
        <f>SUM(T75:U75)</f>
        <v>212200</v>
      </c>
      <c r="T75" s="346">
        <v>0</v>
      </c>
      <c r="U75" s="346">
        <v>212200</v>
      </c>
      <c r="V75" s="43"/>
    </row>
    <row r="76" spans="1:22" ht="36" customHeight="1" x14ac:dyDescent="0.15">
      <c r="A76" s="18">
        <v>1262</v>
      </c>
      <c r="B76" s="19" t="s">
        <v>335</v>
      </c>
      <c r="C76" s="20"/>
      <c r="D76" s="16">
        <f t="shared" si="0"/>
        <v>0</v>
      </c>
      <c r="E76" s="20"/>
      <c r="F76" s="20"/>
      <c r="G76" s="16">
        <f>SUM(H76:I76)</f>
        <v>0</v>
      </c>
      <c r="H76" s="20"/>
      <c r="I76" s="20"/>
      <c r="J76" s="16">
        <f>SUM(K76:L76)</f>
        <v>0</v>
      </c>
      <c r="K76" s="20"/>
      <c r="L76" s="20"/>
      <c r="M76" s="17">
        <f t="shared" si="17"/>
        <v>0</v>
      </c>
      <c r="N76" s="17">
        <f t="shared" si="18"/>
        <v>0</v>
      </c>
      <c r="O76" s="17">
        <f t="shared" si="19"/>
        <v>0</v>
      </c>
      <c r="P76" s="16">
        <f>SUM(Q76:R76)</f>
        <v>0</v>
      </c>
      <c r="Q76" s="20"/>
      <c r="R76" s="20"/>
      <c r="S76" s="16">
        <f>SUM(T76:U76)</f>
        <v>0</v>
      </c>
      <c r="T76" s="9"/>
      <c r="U76" s="9"/>
      <c r="V76" s="43"/>
    </row>
    <row r="77" spans="1:22" s="6" customFormat="1" ht="69" customHeight="1" x14ac:dyDescent="0.15">
      <c r="A77" s="14" t="s">
        <v>98</v>
      </c>
      <c r="B77" s="15" t="s">
        <v>99</v>
      </c>
      <c r="C77" s="16" t="s">
        <v>100</v>
      </c>
      <c r="D77" s="359">
        <f>SUM(E77:F77)-F136</f>
        <v>147213.09999999998</v>
      </c>
      <c r="E77" s="16">
        <f>SUM(E79+E81+E84+E90+E95+E121+E125+E129+E133)</f>
        <v>138453.09999999998</v>
      </c>
      <c r="F77" s="16">
        <f>SUM(F79+F81+F84+F90+F95+F121+F125+F129+F133)</f>
        <v>121444.4</v>
      </c>
      <c r="G77" s="16">
        <f>SUM(H77:I77)</f>
        <v>174374.7</v>
      </c>
      <c r="H77" s="16">
        <f>SUM(H79+H81+H84+H90+H95+H121+H125+H129+H133)</f>
        <v>174374.7</v>
      </c>
      <c r="I77" s="16">
        <f>SUM(I79+I81+I84+I90+I95+I121+I125+I129+I133)</f>
        <v>0</v>
      </c>
      <c r="J77" s="16">
        <f>SUM(K77:L77)</f>
        <v>179388.5</v>
      </c>
      <c r="K77" s="16">
        <f>SUM(K79+K81+K84+K90+K95+K121+K125+K129+K133)</f>
        <v>179388.5</v>
      </c>
      <c r="L77" s="16">
        <f>SUM(L79+L81+L84+L90+L95+L121+L125+L129+L133)</f>
        <v>0</v>
      </c>
      <c r="M77" s="17">
        <f t="shared" si="17"/>
        <v>5013.7999999999884</v>
      </c>
      <c r="N77" s="17">
        <f t="shared" si="18"/>
        <v>5013.7999999999884</v>
      </c>
      <c r="O77" s="17">
        <f t="shared" si="19"/>
        <v>0</v>
      </c>
      <c r="P77" s="347">
        <f>SUM(Q77:R77)</f>
        <v>183763.6</v>
      </c>
      <c r="Q77" s="347">
        <f>SUM(Q79+Q81+Q84+Q90+Q95+Q121+Q125+Q129+Q133)</f>
        <v>183763.6</v>
      </c>
      <c r="R77" s="16">
        <f>SUM(R79+R81+R84+R90+R95+R121+R125+R129+R133)</f>
        <v>0</v>
      </c>
      <c r="S77" s="347">
        <f>SUM(T77:U77)</f>
        <v>188783.6</v>
      </c>
      <c r="T77" s="347">
        <f>SUM(T79+T81+T84+T90+T95+T121+T125+T129+T133)</f>
        <v>188783.6</v>
      </c>
      <c r="U77" s="16">
        <f>SUM(U79+U81+U84+U90+U95+U121+U125+U129+U133)</f>
        <v>0</v>
      </c>
      <c r="V77" s="42"/>
    </row>
    <row r="78" spans="1:22" ht="12.75" customHeight="1" x14ac:dyDescent="0.15">
      <c r="A78" s="18"/>
      <c r="B78" s="19" t="s">
        <v>5</v>
      </c>
      <c r="C78" s="20"/>
      <c r="D78" s="16"/>
      <c r="E78" s="20"/>
      <c r="F78" s="20"/>
      <c r="G78" s="16"/>
      <c r="H78" s="20"/>
      <c r="I78" s="20"/>
      <c r="J78" s="16"/>
      <c r="K78" s="20"/>
      <c r="L78" s="20"/>
      <c r="M78" s="17"/>
      <c r="N78" s="17"/>
      <c r="O78" s="17"/>
      <c r="P78" s="16"/>
      <c r="Q78" s="20"/>
      <c r="R78" s="20"/>
      <c r="S78" s="16"/>
      <c r="T78" s="20"/>
      <c r="U78" s="20"/>
      <c r="V78" s="43"/>
    </row>
    <row r="79" spans="1:22" ht="12.75" customHeight="1" x14ac:dyDescent="0.15">
      <c r="A79" s="14">
        <v>1310</v>
      </c>
      <c r="B79" s="15" t="s">
        <v>333</v>
      </c>
      <c r="C79" s="20"/>
      <c r="D79" s="16">
        <f t="shared" si="0"/>
        <v>0</v>
      </c>
      <c r="E79" s="32">
        <f>SUM(E80)</f>
        <v>0</v>
      </c>
      <c r="F79" s="32">
        <f>SUM(F80)</f>
        <v>0</v>
      </c>
      <c r="G79" s="16">
        <f>SUM(H79:I79)</f>
        <v>0</v>
      </c>
      <c r="H79" s="32">
        <f>SUM(H80)</f>
        <v>0</v>
      </c>
      <c r="I79" s="32">
        <f>SUM(I80)</f>
        <v>0</v>
      </c>
      <c r="J79" s="16">
        <f>SUM(K79:L79)</f>
        <v>0</v>
      </c>
      <c r="K79" s="32">
        <f>SUM(K80)</f>
        <v>0</v>
      </c>
      <c r="L79" s="32">
        <f>SUM(L80)</f>
        <v>0</v>
      </c>
      <c r="M79" s="17">
        <f t="shared" si="17"/>
        <v>0</v>
      </c>
      <c r="N79" s="17">
        <f t="shared" si="18"/>
        <v>0</v>
      </c>
      <c r="O79" s="17">
        <f t="shared" si="19"/>
        <v>0</v>
      </c>
      <c r="P79" s="16">
        <f>SUM(Q79:R79)</f>
        <v>0</v>
      </c>
      <c r="Q79" s="32">
        <f>SUM(Q80)</f>
        <v>0</v>
      </c>
      <c r="R79" s="32">
        <f>SUM(R80)</f>
        <v>0</v>
      </c>
      <c r="S79" s="16">
        <f>SUM(T79:U79)</f>
        <v>0</v>
      </c>
      <c r="T79" s="32">
        <f>SUM(T80)</f>
        <v>0</v>
      </c>
      <c r="U79" s="32">
        <f>SUM(U80)</f>
        <v>0</v>
      </c>
      <c r="V79" s="43"/>
    </row>
    <row r="80" spans="1:22" ht="54" customHeight="1" x14ac:dyDescent="0.15">
      <c r="A80" s="52">
        <v>1311</v>
      </c>
      <c r="B80" s="53" t="s">
        <v>334</v>
      </c>
      <c r="C80" s="20"/>
      <c r="D80" s="16"/>
      <c r="E80" s="20"/>
      <c r="F80" s="20"/>
      <c r="G80" s="16"/>
      <c r="H80" s="20"/>
      <c r="I80" s="20"/>
      <c r="J80" s="16"/>
      <c r="K80" s="20"/>
      <c r="L80" s="20"/>
      <c r="M80" s="17">
        <f t="shared" si="17"/>
        <v>0</v>
      </c>
      <c r="N80" s="17">
        <f t="shared" si="18"/>
        <v>0</v>
      </c>
      <c r="O80" s="17">
        <f t="shared" si="19"/>
        <v>0</v>
      </c>
      <c r="P80" s="16"/>
      <c r="Q80" s="20"/>
      <c r="R80" s="20"/>
      <c r="S80" s="16"/>
      <c r="T80" s="20"/>
      <c r="U80" s="20"/>
      <c r="V80" s="43"/>
    </row>
    <row r="81" spans="1:22" s="6" customFormat="1" ht="44.25" customHeight="1" x14ac:dyDescent="0.15">
      <c r="A81" s="14" t="s">
        <v>101</v>
      </c>
      <c r="B81" s="15" t="s">
        <v>102</v>
      </c>
      <c r="C81" s="16" t="s">
        <v>103</v>
      </c>
      <c r="D81" s="16">
        <f t="shared" si="0"/>
        <v>0</v>
      </c>
      <c r="E81" s="16">
        <f>SUM(E83)</f>
        <v>0</v>
      </c>
      <c r="F81" s="16">
        <f>SUM(F83)</f>
        <v>0</v>
      </c>
      <c r="G81" s="16">
        <f>SUM(H81:I81)</f>
        <v>0</v>
      </c>
      <c r="H81" s="16">
        <f>SUM(H83)</f>
        <v>0</v>
      </c>
      <c r="I81" s="16">
        <f>SUM(I83)</f>
        <v>0</v>
      </c>
      <c r="J81" s="16">
        <f>SUM(K81:L81)</f>
        <v>0</v>
      </c>
      <c r="K81" s="16">
        <f>SUM(K83)</f>
        <v>0</v>
      </c>
      <c r="L81" s="16">
        <f>SUM(L83)</f>
        <v>0</v>
      </c>
      <c r="M81" s="17">
        <f t="shared" si="17"/>
        <v>0</v>
      </c>
      <c r="N81" s="17">
        <f t="shared" si="18"/>
        <v>0</v>
      </c>
      <c r="O81" s="17">
        <f t="shared" si="19"/>
        <v>0</v>
      </c>
      <c r="P81" s="16">
        <f>SUM(Q81:R81)</f>
        <v>0</v>
      </c>
      <c r="Q81" s="16">
        <f>SUM(Q83)</f>
        <v>0</v>
      </c>
      <c r="R81" s="16">
        <f>SUM(R83)</f>
        <v>0</v>
      </c>
      <c r="S81" s="16">
        <f>SUM(T81:U81)</f>
        <v>0</v>
      </c>
      <c r="T81" s="16">
        <f>SUM(T83)</f>
        <v>0</v>
      </c>
      <c r="U81" s="16">
        <f>SUM(U83)</f>
        <v>0</v>
      </c>
      <c r="V81" s="42"/>
    </row>
    <row r="82" spans="1:22" ht="18" customHeight="1" x14ac:dyDescent="0.15">
      <c r="A82" s="18"/>
      <c r="B82" s="19" t="s">
        <v>5</v>
      </c>
      <c r="C82" s="20"/>
      <c r="D82" s="16"/>
      <c r="E82" s="20"/>
      <c r="F82" s="20"/>
      <c r="G82" s="16"/>
      <c r="H82" s="20"/>
      <c r="I82" s="20"/>
      <c r="J82" s="16"/>
      <c r="K82" s="20"/>
      <c r="L82" s="20"/>
      <c r="M82" s="17"/>
      <c r="N82" s="17"/>
      <c r="O82" s="17"/>
      <c r="P82" s="16"/>
      <c r="Q82" s="20"/>
      <c r="R82" s="20"/>
      <c r="S82" s="16"/>
      <c r="T82" s="20"/>
      <c r="U82" s="20"/>
      <c r="V82" s="43"/>
    </row>
    <row r="83" spans="1:22" ht="39" customHeight="1" x14ac:dyDescent="0.15">
      <c r="A83" s="18" t="s">
        <v>104</v>
      </c>
      <c r="B83" s="19" t="s">
        <v>105</v>
      </c>
      <c r="C83" s="20"/>
      <c r="D83" s="16">
        <f t="shared" si="0"/>
        <v>0</v>
      </c>
      <c r="E83" s="20"/>
      <c r="F83" s="20"/>
      <c r="G83" s="16">
        <f>SUM(H83:I83)</f>
        <v>0</v>
      </c>
      <c r="H83" s="20"/>
      <c r="I83" s="20"/>
      <c r="J83" s="16">
        <f>SUM(K83:L83)</f>
        <v>0</v>
      </c>
      <c r="K83" s="20"/>
      <c r="L83" s="20"/>
      <c r="M83" s="17">
        <f t="shared" si="17"/>
        <v>0</v>
      </c>
      <c r="N83" s="17">
        <f t="shared" si="18"/>
        <v>0</v>
      </c>
      <c r="O83" s="17">
        <f t="shared" si="19"/>
        <v>0</v>
      </c>
      <c r="P83" s="16">
        <f>SUM(Q83:R83)</f>
        <v>0</v>
      </c>
      <c r="Q83" s="20"/>
      <c r="R83" s="20"/>
      <c r="S83" s="16">
        <f>SUM(T83:U83)</f>
        <v>0</v>
      </c>
      <c r="T83" s="20"/>
      <c r="U83" s="20"/>
      <c r="V83" s="43"/>
    </row>
    <row r="84" spans="1:22" s="6" customFormat="1" ht="44.25" customHeight="1" x14ac:dyDescent="0.15">
      <c r="A84" s="14" t="s">
        <v>106</v>
      </c>
      <c r="B84" s="15" t="s">
        <v>107</v>
      </c>
      <c r="C84" s="16" t="s">
        <v>108</v>
      </c>
      <c r="D84" s="16">
        <f>SUM(E84:F84)</f>
        <v>40941.4</v>
      </c>
      <c r="E84" s="16">
        <f>SUM(E86:E89)</f>
        <v>40941.4</v>
      </c>
      <c r="F84" s="16">
        <f>SUM(F86:F89)</f>
        <v>0</v>
      </c>
      <c r="G84" s="16">
        <f>SUM(H84:I84)</f>
        <v>50458.100000000006</v>
      </c>
      <c r="H84" s="16">
        <f>SUM(H86:H89)</f>
        <v>50458.100000000006</v>
      </c>
      <c r="I84" s="16">
        <f>SUM(I86:I89)</f>
        <v>0</v>
      </c>
      <c r="J84" s="16">
        <f>SUM(K84:L84)</f>
        <v>52960</v>
      </c>
      <c r="K84" s="16">
        <f>SUM(K86:K89)</f>
        <v>52960</v>
      </c>
      <c r="L84" s="16">
        <f>SUM(L86:L89)</f>
        <v>0</v>
      </c>
      <c r="M84" s="17">
        <f t="shared" si="17"/>
        <v>2501.8999999999942</v>
      </c>
      <c r="N84" s="17">
        <f t="shared" si="18"/>
        <v>2501.8999999999942</v>
      </c>
      <c r="O84" s="17">
        <f t="shared" si="19"/>
        <v>0</v>
      </c>
      <c r="P84" s="347">
        <f>SUM(Q84:R84)</f>
        <v>55530</v>
      </c>
      <c r="Q84" s="347">
        <f>SUM(Q86:Q89)</f>
        <v>55530</v>
      </c>
      <c r="R84" s="16">
        <f>SUM(R86:R89)</f>
        <v>0</v>
      </c>
      <c r="S84" s="347">
        <f>SUM(T84:U84)</f>
        <v>58200</v>
      </c>
      <c r="T84" s="347">
        <f>SUM(T86:T89)</f>
        <v>58200</v>
      </c>
      <c r="U84" s="16">
        <f>SUM(U86:U89)</f>
        <v>0</v>
      </c>
      <c r="V84" s="42"/>
    </row>
    <row r="85" spans="1:22" ht="12.75" customHeight="1" x14ac:dyDescent="0.15">
      <c r="A85" s="18"/>
      <c r="B85" s="19" t="s">
        <v>5</v>
      </c>
      <c r="C85" s="20"/>
      <c r="D85" s="16"/>
      <c r="E85" s="20"/>
      <c r="F85" s="20"/>
      <c r="G85" s="16"/>
      <c r="H85" s="20"/>
      <c r="I85" s="20"/>
      <c r="J85" s="16"/>
      <c r="K85" s="20"/>
      <c r="L85" s="20"/>
      <c r="M85" s="17"/>
      <c r="N85" s="17"/>
      <c r="O85" s="17"/>
      <c r="P85" s="16"/>
      <c r="Q85" s="20"/>
      <c r="R85" s="20"/>
      <c r="S85" s="16"/>
      <c r="T85" s="20"/>
      <c r="U85" s="20"/>
      <c r="V85" s="43"/>
    </row>
    <row r="86" spans="1:22" ht="27" customHeight="1" x14ac:dyDescent="0.15">
      <c r="A86" s="18" t="s">
        <v>109</v>
      </c>
      <c r="B86" s="19" t="s">
        <v>110</v>
      </c>
      <c r="C86" s="20" t="s">
        <v>9</v>
      </c>
      <c r="D86" s="16">
        <f t="shared" si="0"/>
        <v>27261.9</v>
      </c>
      <c r="E86" s="9">
        <v>27261.9</v>
      </c>
      <c r="F86" s="9">
        <v>0</v>
      </c>
      <c r="G86" s="16">
        <f>SUM(H86:I86)</f>
        <v>33632.300000000003</v>
      </c>
      <c r="H86" s="345">
        <v>33632.300000000003</v>
      </c>
      <c r="I86" s="352">
        <v>0</v>
      </c>
      <c r="J86" s="16">
        <f>SUM(K86:L86)</f>
        <v>35300</v>
      </c>
      <c r="K86" s="346">
        <v>35300</v>
      </c>
      <c r="L86" s="20">
        <v>0</v>
      </c>
      <c r="M86" s="17">
        <f t="shared" si="17"/>
        <v>1667.6999999999971</v>
      </c>
      <c r="N86" s="17">
        <f t="shared" si="18"/>
        <v>1667.6999999999971</v>
      </c>
      <c r="O86" s="17">
        <f t="shared" si="19"/>
        <v>0</v>
      </c>
      <c r="P86" s="347">
        <f>SUM(Q86:R86)</f>
        <v>37000</v>
      </c>
      <c r="Q86" s="346">
        <v>37000</v>
      </c>
      <c r="R86" s="352">
        <v>0</v>
      </c>
      <c r="S86" s="347">
        <f>SUM(T86:U86)</f>
        <v>38800</v>
      </c>
      <c r="T86" s="346">
        <v>38800</v>
      </c>
      <c r="U86" s="356">
        <v>0</v>
      </c>
      <c r="V86" s="43"/>
    </row>
    <row r="87" spans="1:22" ht="34.5" customHeight="1" x14ac:dyDescent="0.15">
      <c r="A87" s="18">
        <v>1332</v>
      </c>
      <c r="B87" s="19" t="s">
        <v>332</v>
      </c>
      <c r="C87" s="20"/>
      <c r="D87" s="16">
        <f t="shared" si="0"/>
        <v>7101.7</v>
      </c>
      <c r="E87" s="9">
        <v>7101.7</v>
      </c>
      <c r="F87" s="9">
        <v>0</v>
      </c>
      <c r="G87" s="347">
        <f>SUM(H87:I87)</f>
        <v>10847</v>
      </c>
      <c r="H87" s="346">
        <v>10847</v>
      </c>
      <c r="I87" s="352">
        <v>0</v>
      </c>
      <c r="J87" s="347">
        <f>SUM(K87:L87)</f>
        <v>11390</v>
      </c>
      <c r="K87" s="346">
        <v>11390</v>
      </c>
      <c r="L87" s="352">
        <v>0</v>
      </c>
      <c r="M87" s="17">
        <f t="shared" si="17"/>
        <v>543</v>
      </c>
      <c r="N87" s="17">
        <f t="shared" si="18"/>
        <v>543</v>
      </c>
      <c r="O87" s="17">
        <f t="shared" si="19"/>
        <v>0</v>
      </c>
      <c r="P87" s="347">
        <f>SUM(Q87:R87)</f>
        <v>11950</v>
      </c>
      <c r="Q87" s="346">
        <v>11950</v>
      </c>
      <c r="R87" s="352">
        <v>0</v>
      </c>
      <c r="S87" s="347">
        <f>SUM(T87:U87)</f>
        <v>12500</v>
      </c>
      <c r="T87" s="346">
        <v>12500</v>
      </c>
      <c r="U87" s="352">
        <v>0</v>
      </c>
      <c r="V87" s="43"/>
    </row>
    <row r="88" spans="1:22" ht="50.25" customHeight="1" x14ac:dyDescent="0.15">
      <c r="A88" s="18" t="s">
        <v>111</v>
      </c>
      <c r="B88" s="19" t="s">
        <v>112</v>
      </c>
      <c r="C88" s="20" t="s">
        <v>9</v>
      </c>
      <c r="D88" s="16">
        <f t="shared" si="0"/>
        <v>0</v>
      </c>
      <c r="E88" s="9"/>
      <c r="F88" s="20"/>
      <c r="G88" s="16">
        <f>SUM(H88:I88)</f>
        <v>0</v>
      </c>
      <c r="H88" s="20"/>
      <c r="I88" s="20"/>
      <c r="J88" s="16">
        <f>SUM(K88:L88)</f>
        <v>0</v>
      </c>
      <c r="K88" s="20"/>
      <c r="L88" s="20"/>
      <c r="M88" s="17">
        <f t="shared" si="17"/>
        <v>0</v>
      </c>
      <c r="N88" s="17">
        <f t="shared" si="18"/>
        <v>0</v>
      </c>
      <c r="O88" s="17">
        <f t="shared" si="19"/>
        <v>0</v>
      </c>
      <c r="P88" s="16">
        <f>SUM(Q88:R88)</f>
        <v>0</v>
      </c>
      <c r="Q88" s="20"/>
      <c r="R88" s="20"/>
      <c r="S88" s="16">
        <f>SUM(T88:U88)</f>
        <v>0</v>
      </c>
      <c r="T88" s="20"/>
      <c r="U88" s="20"/>
      <c r="V88" s="43"/>
    </row>
    <row r="89" spans="1:22" ht="18" customHeight="1" x14ac:dyDescent="0.15">
      <c r="A89" s="18" t="s">
        <v>113</v>
      </c>
      <c r="B89" s="19" t="s">
        <v>114</v>
      </c>
      <c r="C89" s="20" t="s">
        <v>9</v>
      </c>
      <c r="D89" s="16">
        <f t="shared" si="0"/>
        <v>6577.8</v>
      </c>
      <c r="E89" s="9">
        <v>6577.8</v>
      </c>
      <c r="F89" s="9">
        <v>0</v>
      </c>
      <c r="G89" s="16">
        <f>SUM(H89:I89)</f>
        <v>5978.8</v>
      </c>
      <c r="H89" s="345">
        <v>5978.8</v>
      </c>
      <c r="I89" s="352">
        <v>0</v>
      </c>
      <c r="J89" s="347">
        <f>SUM(K89:L89)</f>
        <v>6270</v>
      </c>
      <c r="K89" s="346">
        <v>6270</v>
      </c>
      <c r="L89" s="352">
        <v>0</v>
      </c>
      <c r="M89" s="17">
        <f t="shared" si="17"/>
        <v>291.19999999999982</v>
      </c>
      <c r="N89" s="17">
        <f t="shared" si="18"/>
        <v>291.19999999999982</v>
      </c>
      <c r="O89" s="17">
        <f t="shared" si="19"/>
        <v>0</v>
      </c>
      <c r="P89" s="347">
        <f>SUM(Q89:R89)</f>
        <v>6580</v>
      </c>
      <c r="Q89" s="346">
        <v>6580</v>
      </c>
      <c r="R89" s="352">
        <v>0</v>
      </c>
      <c r="S89" s="347">
        <f>SUM(T89:U89)</f>
        <v>6900</v>
      </c>
      <c r="T89" s="346">
        <v>6900</v>
      </c>
      <c r="U89" s="352">
        <v>0</v>
      </c>
      <c r="V89" s="43"/>
    </row>
    <row r="90" spans="1:22" s="55" customFormat="1" ht="50.25" customHeight="1" x14ac:dyDescent="0.15">
      <c r="A90" s="14" t="s">
        <v>115</v>
      </c>
      <c r="B90" s="15" t="s">
        <v>116</v>
      </c>
      <c r="C90" s="16" t="s">
        <v>117</v>
      </c>
      <c r="D90" s="16">
        <f>SUM(E90:F90)</f>
        <v>5834.6</v>
      </c>
      <c r="E90" s="16">
        <f>SUM(E92:E94)</f>
        <v>5834.6</v>
      </c>
      <c r="F90" s="16">
        <f>SUM(F92:F94)</f>
        <v>0</v>
      </c>
      <c r="G90" s="16">
        <f>SUM(H90:I90)</f>
        <v>6075.1</v>
      </c>
      <c r="H90" s="16">
        <f>SUM(H92:H94)</f>
        <v>6075.1</v>
      </c>
      <c r="I90" s="16">
        <f>SUM(I92:I94)</f>
        <v>0</v>
      </c>
      <c r="J90" s="16">
        <f>SUM(K90:L90)</f>
        <v>6717.9</v>
      </c>
      <c r="K90" s="16">
        <f>SUM(K92:K94)</f>
        <v>6717.9</v>
      </c>
      <c r="L90" s="16">
        <f>SUM(L92:L94)</f>
        <v>0</v>
      </c>
      <c r="M90" s="17">
        <f t="shared" si="17"/>
        <v>642.79999999999927</v>
      </c>
      <c r="N90" s="17">
        <f t="shared" si="18"/>
        <v>642.79999999999927</v>
      </c>
      <c r="O90" s="17">
        <f t="shared" si="19"/>
        <v>0</v>
      </c>
      <c r="P90" s="347">
        <f>SUM(Q90:R90)</f>
        <v>7008</v>
      </c>
      <c r="Q90" s="347">
        <f>SUM(Q92:Q94)</f>
        <v>7008</v>
      </c>
      <c r="R90" s="16">
        <f>SUM(R92:R94)</f>
        <v>0</v>
      </c>
      <c r="S90" s="347">
        <f>SUM(T90:U90)</f>
        <v>7358</v>
      </c>
      <c r="T90" s="347">
        <f>SUM(T92:T94)</f>
        <v>7358</v>
      </c>
      <c r="U90" s="16">
        <f>SUM(U92:U94)</f>
        <v>0</v>
      </c>
      <c r="V90" s="54"/>
    </row>
    <row r="91" spans="1:22" s="58" customFormat="1" ht="12.75" customHeight="1" x14ac:dyDescent="0.15">
      <c r="A91" s="18"/>
      <c r="B91" s="19" t="s">
        <v>5</v>
      </c>
      <c r="C91" s="20"/>
      <c r="D91" s="16"/>
      <c r="E91" s="20"/>
      <c r="F91" s="20"/>
      <c r="G91" s="16"/>
      <c r="H91" s="20"/>
      <c r="I91" s="20"/>
      <c r="J91" s="16"/>
      <c r="K91" s="20"/>
      <c r="L91" s="20"/>
      <c r="M91" s="17"/>
      <c r="N91" s="17"/>
      <c r="O91" s="17"/>
      <c r="P91" s="16"/>
      <c r="Q91" s="20"/>
      <c r="R91" s="20"/>
      <c r="S91" s="16"/>
      <c r="T91" s="20"/>
      <c r="U91" s="20"/>
      <c r="V91" s="57"/>
    </row>
    <row r="92" spans="1:22" s="51" customFormat="1" ht="52.5" x14ac:dyDescent="0.15">
      <c r="A92" s="52">
        <v>1341</v>
      </c>
      <c r="B92" s="19" t="s">
        <v>330</v>
      </c>
      <c r="C92" s="49"/>
      <c r="D92" s="16">
        <f t="shared" si="0"/>
        <v>0</v>
      </c>
      <c r="E92" s="56"/>
      <c r="F92" s="56"/>
      <c r="G92" s="16">
        <f>SUM(H92:I92)</f>
        <v>0</v>
      </c>
      <c r="H92" s="56"/>
      <c r="I92" s="56"/>
      <c r="J92" s="16">
        <f>SUM(K92:L92)</f>
        <v>0</v>
      </c>
      <c r="K92" s="56"/>
      <c r="L92" s="56"/>
      <c r="M92" s="17">
        <f t="shared" si="17"/>
        <v>0</v>
      </c>
      <c r="N92" s="17">
        <f t="shared" si="18"/>
        <v>0</v>
      </c>
      <c r="O92" s="17">
        <f t="shared" si="19"/>
        <v>0</v>
      </c>
      <c r="P92" s="16">
        <f>SUM(Q92:R92)</f>
        <v>0</v>
      </c>
      <c r="Q92" s="56"/>
      <c r="R92" s="56"/>
      <c r="S92" s="16">
        <f>SUM(T92:U92)</f>
        <v>0</v>
      </c>
      <c r="T92" s="56"/>
      <c r="U92" s="56"/>
      <c r="V92" s="50"/>
    </row>
    <row r="93" spans="1:22" ht="51" customHeight="1" x14ac:dyDescent="0.15">
      <c r="A93" s="18" t="s">
        <v>118</v>
      </c>
      <c r="B93" s="19" t="s">
        <v>119</v>
      </c>
      <c r="C93" s="20"/>
      <c r="D93" s="16">
        <f t="shared" si="0"/>
        <v>3445.2</v>
      </c>
      <c r="E93" s="9">
        <v>3445.2</v>
      </c>
      <c r="F93" s="9">
        <v>0</v>
      </c>
      <c r="G93" s="16">
        <f>SUM(H93:I93)</f>
        <v>3675.1</v>
      </c>
      <c r="H93" s="9">
        <v>3675.1</v>
      </c>
      <c r="I93" s="9">
        <v>0</v>
      </c>
      <c r="J93" s="16">
        <f>SUM(K93:L93)</f>
        <v>4197.8999999999996</v>
      </c>
      <c r="K93" s="9">
        <v>4197.8999999999996</v>
      </c>
      <c r="L93" s="9">
        <v>0</v>
      </c>
      <c r="M93" s="17">
        <f t="shared" si="17"/>
        <v>522.79999999999973</v>
      </c>
      <c r="N93" s="17">
        <f t="shared" si="18"/>
        <v>522.79999999999973</v>
      </c>
      <c r="O93" s="17">
        <f t="shared" si="19"/>
        <v>0</v>
      </c>
      <c r="P93" s="347">
        <f>SUM(Q93:R93)</f>
        <v>4408</v>
      </c>
      <c r="Q93" s="346">
        <v>4408</v>
      </c>
      <c r="R93" s="9">
        <v>0</v>
      </c>
      <c r="S93" s="347">
        <f>SUM(T93:U93)</f>
        <v>4628</v>
      </c>
      <c r="T93" s="346">
        <v>4628</v>
      </c>
      <c r="U93" s="9">
        <v>0</v>
      </c>
      <c r="V93" s="43"/>
    </row>
    <row r="94" spans="1:22" ht="55.5" customHeight="1" x14ac:dyDescent="0.15">
      <c r="A94" s="52">
        <v>1343</v>
      </c>
      <c r="B94" s="19" t="s">
        <v>331</v>
      </c>
      <c r="C94" s="20"/>
      <c r="D94" s="16">
        <f t="shared" si="0"/>
        <v>2389.4</v>
      </c>
      <c r="E94" s="9">
        <v>2389.4</v>
      </c>
      <c r="F94" s="9">
        <v>0</v>
      </c>
      <c r="G94" s="347">
        <f>SUM(H94:I94)</f>
        <v>2400</v>
      </c>
      <c r="H94" s="346">
        <v>2400</v>
      </c>
      <c r="I94" s="9">
        <v>0</v>
      </c>
      <c r="J94" s="347">
        <f>SUM(K94:L94)</f>
        <v>2520</v>
      </c>
      <c r="K94" s="346">
        <v>2520</v>
      </c>
      <c r="L94" s="9">
        <v>0</v>
      </c>
      <c r="M94" s="17">
        <f t="shared" si="17"/>
        <v>120</v>
      </c>
      <c r="N94" s="17">
        <f t="shared" si="18"/>
        <v>120</v>
      </c>
      <c r="O94" s="17">
        <f t="shared" si="19"/>
        <v>0</v>
      </c>
      <c r="P94" s="347">
        <f>SUM(Q94:R94)</f>
        <v>2600</v>
      </c>
      <c r="Q94" s="346">
        <v>2600</v>
      </c>
      <c r="R94" s="9">
        <v>0</v>
      </c>
      <c r="S94" s="347">
        <f>SUM(T94:U94)</f>
        <v>2730</v>
      </c>
      <c r="T94" s="346">
        <v>2730</v>
      </c>
      <c r="U94" s="9">
        <v>0</v>
      </c>
      <c r="V94" s="43"/>
    </row>
    <row r="95" spans="1:22" s="55" customFormat="1" ht="50.25" customHeight="1" x14ac:dyDescent="0.15">
      <c r="A95" s="14" t="s">
        <v>120</v>
      </c>
      <c r="B95" s="15" t="s">
        <v>121</v>
      </c>
      <c r="C95" s="16" t="s">
        <v>122</v>
      </c>
      <c r="D95" s="16">
        <f t="shared" si="0"/>
        <v>89617.199999999983</v>
      </c>
      <c r="E95" s="16">
        <f>SUM(E97+E119+E120)</f>
        <v>89617.199999999983</v>
      </c>
      <c r="F95" s="16">
        <f>SUM(F97+F119+F120)</f>
        <v>0</v>
      </c>
      <c r="G95" s="16">
        <f>SUM(H95:I95)</f>
        <v>117441.5</v>
      </c>
      <c r="H95" s="16">
        <f>SUM(H97+H119+H120)</f>
        <v>117441.5</v>
      </c>
      <c r="I95" s="16">
        <f>SUM(I97+I119+I120)</f>
        <v>0</v>
      </c>
      <c r="J95" s="347">
        <f>SUM(K95:L95)</f>
        <v>119310.6</v>
      </c>
      <c r="K95" s="347">
        <f>SUM(K97+K119+K120)</f>
        <v>119310.6</v>
      </c>
      <c r="L95" s="16">
        <f>SUM(L97+L119+L120)</f>
        <v>0</v>
      </c>
      <c r="M95" s="17">
        <f t="shared" si="17"/>
        <v>1869.1000000000058</v>
      </c>
      <c r="N95" s="17">
        <f t="shared" si="18"/>
        <v>1869.1000000000058</v>
      </c>
      <c r="O95" s="17">
        <f t="shared" si="19"/>
        <v>0</v>
      </c>
      <c r="P95" s="347">
        <f>SUM(Q95:R95)</f>
        <v>120825.60000000001</v>
      </c>
      <c r="Q95" s="347">
        <f>SUM(Q97+Q119+Q120)</f>
        <v>120825.60000000001</v>
      </c>
      <c r="R95" s="16">
        <f>SUM(R97+R119+R120)</f>
        <v>0</v>
      </c>
      <c r="S95" s="347">
        <f>SUM(T95:U95)</f>
        <v>122825.60000000001</v>
      </c>
      <c r="T95" s="347">
        <f>SUM(T97+T119+T120)</f>
        <v>122825.60000000001</v>
      </c>
      <c r="U95" s="16">
        <f>SUM(U97+U119+U120)</f>
        <v>0</v>
      </c>
      <c r="V95" s="54"/>
    </row>
    <row r="96" spans="1:22" ht="12.75" customHeight="1" x14ac:dyDescent="0.15">
      <c r="A96" s="18"/>
      <c r="B96" s="19" t="s">
        <v>5</v>
      </c>
      <c r="C96" s="20"/>
      <c r="D96" s="16"/>
      <c r="E96" s="20"/>
      <c r="F96" s="20"/>
      <c r="G96" s="16"/>
      <c r="H96" s="20"/>
      <c r="I96" s="20"/>
      <c r="J96" s="16"/>
      <c r="K96" s="20"/>
      <c r="L96" s="20"/>
      <c r="M96" s="17"/>
      <c r="N96" s="17"/>
      <c r="O96" s="17"/>
      <c r="P96" s="347"/>
      <c r="Q96" s="351"/>
      <c r="R96" s="20"/>
      <c r="S96" s="347"/>
      <c r="T96" s="351"/>
      <c r="U96" s="20"/>
      <c r="V96" s="43"/>
    </row>
    <row r="97" spans="1:22" ht="72" customHeight="1" x14ac:dyDescent="0.15">
      <c r="A97" s="18" t="s">
        <v>123</v>
      </c>
      <c r="B97" s="19" t="s">
        <v>124</v>
      </c>
      <c r="C97" s="20" t="s">
        <v>9</v>
      </c>
      <c r="D97" s="16">
        <f t="shared" ref="D97:D137" si="20">SUM(E97:F97)</f>
        <v>88894.299999999988</v>
      </c>
      <c r="E97" s="16">
        <f>SUM(E99:E118)</f>
        <v>88894.299999999988</v>
      </c>
      <c r="F97" s="16">
        <f>SUM(F99:F118)</f>
        <v>0</v>
      </c>
      <c r="G97" s="347">
        <f>SUM(H97:I97)</f>
        <v>117441.5</v>
      </c>
      <c r="H97" s="347">
        <f>SUM(H99:H118)</f>
        <v>117441.5</v>
      </c>
      <c r="I97" s="16">
        <f>SUM(I99:I118)</f>
        <v>0</v>
      </c>
      <c r="J97" s="347">
        <f>SUM(K97:L97)</f>
        <v>119310.6</v>
      </c>
      <c r="K97" s="347">
        <f>SUM(K99:K118)</f>
        <v>119310.6</v>
      </c>
      <c r="L97" s="16">
        <f>SUM(L99:L118)</f>
        <v>0</v>
      </c>
      <c r="M97" s="17">
        <f t="shared" si="17"/>
        <v>1869.1000000000058</v>
      </c>
      <c r="N97" s="17">
        <f t="shared" si="18"/>
        <v>1869.1000000000058</v>
      </c>
      <c r="O97" s="17">
        <f t="shared" si="19"/>
        <v>0</v>
      </c>
      <c r="P97" s="347">
        <f>SUM(Q97:R97)</f>
        <v>120825.60000000001</v>
      </c>
      <c r="Q97" s="347">
        <f>SUM(Q99:Q118)</f>
        <v>120825.60000000001</v>
      </c>
      <c r="R97" s="16">
        <f>SUM(R99:R118)</f>
        <v>0</v>
      </c>
      <c r="S97" s="347">
        <f>SUM(T97:U97)</f>
        <v>122825.60000000001</v>
      </c>
      <c r="T97" s="347">
        <f>SUM(T99:T118)</f>
        <v>122825.60000000001</v>
      </c>
      <c r="U97" s="16">
        <f>SUM(U99:U118)</f>
        <v>0</v>
      </c>
      <c r="V97" s="60"/>
    </row>
    <row r="98" spans="1:22" ht="18" customHeight="1" x14ac:dyDescent="0.15">
      <c r="A98" s="18"/>
      <c r="B98" s="19" t="s">
        <v>5</v>
      </c>
      <c r="C98" s="20"/>
      <c r="D98" s="16"/>
      <c r="E98" s="20"/>
      <c r="F98" s="20"/>
      <c r="G98" s="347"/>
      <c r="H98" s="351"/>
      <c r="I98" s="20"/>
      <c r="J98" s="16"/>
      <c r="K98" s="20"/>
      <c r="L98" s="20"/>
      <c r="M98" s="17"/>
      <c r="N98" s="17"/>
      <c r="O98" s="17"/>
      <c r="P98" s="16"/>
      <c r="Q98" s="20"/>
      <c r="R98" s="20"/>
      <c r="S98" s="16"/>
      <c r="T98" s="20"/>
      <c r="U98" s="20"/>
      <c r="V98" s="43"/>
    </row>
    <row r="99" spans="1:22" ht="57" customHeight="1" x14ac:dyDescent="0.15">
      <c r="A99" s="18" t="s">
        <v>125</v>
      </c>
      <c r="B99" s="19" t="s">
        <v>126</v>
      </c>
      <c r="C99" s="20" t="s">
        <v>9</v>
      </c>
      <c r="D99" s="16">
        <f t="shared" si="20"/>
        <v>0</v>
      </c>
      <c r="E99" s="20"/>
      <c r="F99" s="20"/>
      <c r="G99" s="347">
        <f t="shared" ref="G99:G118" si="21">SUM(H99:I99)</f>
        <v>60</v>
      </c>
      <c r="H99" s="346">
        <v>60</v>
      </c>
      <c r="I99" s="354">
        <v>0</v>
      </c>
      <c r="J99" s="347">
        <f t="shared" ref="J99:J118" si="22">SUM(K99:L99)</f>
        <v>60</v>
      </c>
      <c r="K99" s="346">
        <v>60</v>
      </c>
      <c r="L99" s="354">
        <v>0</v>
      </c>
      <c r="M99" s="17">
        <f t="shared" si="17"/>
        <v>0</v>
      </c>
      <c r="N99" s="17">
        <f t="shared" si="18"/>
        <v>0</v>
      </c>
      <c r="O99" s="17">
        <f t="shared" si="19"/>
        <v>0</v>
      </c>
      <c r="P99" s="16">
        <f t="shared" ref="P99:P118" si="23">SUM(Q99:R99)</f>
        <v>60</v>
      </c>
      <c r="Q99" s="346">
        <v>60</v>
      </c>
      <c r="R99" s="346">
        <v>0</v>
      </c>
      <c r="S99" s="16">
        <f t="shared" ref="S99:S118" si="24">SUM(T99:U99)</f>
        <v>60</v>
      </c>
      <c r="T99" s="346">
        <v>60</v>
      </c>
      <c r="U99" s="346">
        <v>0</v>
      </c>
      <c r="V99" s="43"/>
    </row>
    <row r="100" spans="1:22" ht="63" x14ac:dyDescent="0.15">
      <c r="A100" s="18" t="s">
        <v>127</v>
      </c>
      <c r="B100" s="19" t="s">
        <v>128</v>
      </c>
      <c r="C100" s="20" t="s">
        <v>9</v>
      </c>
      <c r="D100" s="16">
        <f t="shared" si="20"/>
        <v>0</v>
      </c>
      <c r="E100" s="20"/>
      <c r="F100" s="20"/>
      <c r="G100" s="347">
        <f t="shared" si="21"/>
        <v>200</v>
      </c>
      <c r="H100" s="346">
        <v>200</v>
      </c>
      <c r="I100" s="354">
        <v>0</v>
      </c>
      <c r="J100" s="347">
        <f t="shared" si="22"/>
        <v>200</v>
      </c>
      <c r="K100" s="346">
        <v>200</v>
      </c>
      <c r="L100" s="354">
        <v>0</v>
      </c>
      <c r="M100" s="17">
        <f t="shared" si="17"/>
        <v>0</v>
      </c>
      <c r="N100" s="17">
        <f t="shared" si="18"/>
        <v>0</v>
      </c>
      <c r="O100" s="17">
        <f t="shared" si="19"/>
        <v>0</v>
      </c>
      <c r="P100" s="16">
        <f t="shared" si="23"/>
        <v>200</v>
      </c>
      <c r="Q100" s="346">
        <v>200</v>
      </c>
      <c r="R100" s="346">
        <v>0</v>
      </c>
      <c r="S100" s="16">
        <f t="shared" si="24"/>
        <v>200</v>
      </c>
      <c r="T100" s="346">
        <v>200</v>
      </c>
      <c r="U100" s="346">
        <v>0</v>
      </c>
      <c r="V100" s="43"/>
    </row>
    <row r="101" spans="1:22" ht="47.25" customHeight="1" x14ac:dyDescent="0.15">
      <c r="A101" s="18" t="s">
        <v>129</v>
      </c>
      <c r="B101" s="19" t="s">
        <v>130</v>
      </c>
      <c r="C101" s="20" t="s">
        <v>9</v>
      </c>
      <c r="D101" s="16">
        <f t="shared" si="20"/>
        <v>0</v>
      </c>
      <c r="E101" s="20"/>
      <c r="F101" s="20"/>
      <c r="G101" s="347">
        <f t="shared" si="21"/>
        <v>60</v>
      </c>
      <c r="H101" s="346">
        <v>60</v>
      </c>
      <c r="I101" s="354">
        <v>0</v>
      </c>
      <c r="J101" s="347">
        <f t="shared" si="22"/>
        <v>60</v>
      </c>
      <c r="K101" s="346">
        <v>60</v>
      </c>
      <c r="L101" s="354">
        <v>0</v>
      </c>
      <c r="M101" s="17">
        <f t="shared" si="17"/>
        <v>0</v>
      </c>
      <c r="N101" s="17">
        <f t="shared" si="18"/>
        <v>0</v>
      </c>
      <c r="O101" s="17">
        <f t="shared" si="19"/>
        <v>0</v>
      </c>
      <c r="P101" s="16">
        <f t="shared" si="23"/>
        <v>60</v>
      </c>
      <c r="Q101" s="346">
        <v>60</v>
      </c>
      <c r="R101" s="346">
        <v>0</v>
      </c>
      <c r="S101" s="16">
        <f t="shared" si="24"/>
        <v>60</v>
      </c>
      <c r="T101" s="346">
        <v>60</v>
      </c>
      <c r="U101" s="346">
        <v>0</v>
      </c>
      <c r="V101" s="43"/>
    </row>
    <row r="102" spans="1:22" ht="57" customHeight="1" x14ac:dyDescent="0.15">
      <c r="A102" s="18" t="s">
        <v>131</v>
      </c>
      <c r="B102" s="19" t="s">
        <v>132</v>
      </c>
      <c r="C102" s="20" t="s">
        <v>9</v>
      </c>
      <c r="D102" s="16">
        <f t="shared" si="20"/>
        <v>0</v>
      </c>
      <c r="E102" s="20"/>
      <c r="F102" s="20"/>
      <c r="G102" s="347">
        <f t="shared" si="21"/>
        <v>20</v>
      </c>
      <c r="H102" s="346">
        <v>20</v>
      </c>
      <c r="I102" s="354">
        <v>0</v>
      </c>
      <c r="J102" s="347">
        <f t="shared" si="22"/>
        <v>20</v>
      </c>
      <c r="K102" s="346">
        <v>20</v>
      </c>
      <c r="L102" s="354">
        <v>0</v>
      </c>
      <c r="M102" s="17">
        <f t="shared" si="17"/>
        <v>0</v>
      </c>
      <c r="N102" s="17">
        <f t="shared" si="18"/>
        <v>0</v>
      </c>
      <c r="O102" s="17">
        <f t="shared" si="19"/>
        <v>0</v>
      </c>
      <c r="P102" s="16">
        <f t="shared" si="23"/>
        <v>20</v>
      </c>
      <c r="Q102" s="346">
        <v>20</v>
      </c>
      <c r="R102" s="346">
        <v>0</v>
      </c>
      <c r="S102" s="16">
        <f t="shared" si="24"/>
        <v>20</v>
      </c>
      <c r="T102" s="346">
        <v>20</v>
      </c>
      <c r="U102" s="346">
        <v>0</v>
      </c>
      <c r="V102" s="43"/>
    </row>
    <row r="103" spans="1:22" ht="31.5" customHeight="1" x14ac:dyDescent="0.15">
      <c r="A103" s="18" t="s">
        <v>133</v>
      </c>
      <c r="B103" s="19" t="s">
        <v>134</v>
      </c>
      <c r="C103" s="20" t="s">
        <v>9</v>
      </c>
      <c r="D103" s="16">
        <f t="shared" si="20"/>
        <v>0</v>
      </c>
      <c r="E103" s="20"/>
      <c r="F103" s="20"/>
      <c r="G103" s="347">
        <f t="shared" si="21"/>
        <v>60</v>
      </c>
      <c r="H103" s="346">
        <v>60</v>
      </c>
      <c r="I103" s="354">
        <v>0</v>
      </c>
      <c r="J103" s="347">
        <f t="shared" si="22"/>
        <v>60</v>
      </c>
      <c r="K103" s="346">
        <v>60</v>
      </c>
      <c r="L103" s="354">
        <v>0</v>
      </c>
      <c r="M103" s="17">
        <f t="shared" si="17"/>
        <v>0</v>
      </c>
      <c r="N103" s="17">
        <f t="shared" si="18"/>
        <v>0</v>
      </c>
      <c r="O103" s="17">
        <f t="shared" si="19"/>
        <v>0</v>
      </c>
      <c r="P103" s="16">
        <f t="shared" si="23"/>
        <v>60</v>
      </c>
      <c r="Q103" s="346">
        <v>60</v>
      </c>
      <c r="R103" s="346">
        <v>0</v>
      </c>
      <c r="S103" s="16">
        <f t="shared" si="24"/>
        <v>60</v>
      </c>
      <c r="T103" s="346">
        <v>60</v>
      </c>
      <c r="U103" s="346">
        <v>0</v>
      </c>
      <c r="V103" s="43"/>
    </row>
    <row r="104" spans="1:22" ht="31.5" x14ac:dyDescent="0.15">
      <c r="A104" s="18" t="s">
        <v>328</v>
      </c>
      <c r="B104" s="19" t="s">
        <v>329</v>
      </c>
      <c r="C104" s="20"/>
      <c r="D104" s="16">
        <f t="shared" si="20"/>
        <v>0</v>
      </c>
      <c r="E104" s="20"/>
      <c r="F104" s="20"/>
      <c r="G104" s="16">
        <f t="shared" si="21"/>
        <v>0</v>
      </c>
      <c r="H104" s="20"/>
      <c r="I104" s="20"/>
      <c r="J104" s="16">
        <f t="shared" si="22"/>
        <v>0</v>
      </c>
      <c r="K104" s="20"/>
      <c r="L104" s="20"/>
      <c r="M104" s="17">
        <f t="shared" si="17"/>
        <v>0</v>
      </c>
      <c r="N104" s="17">
        <f t="shared" si="18"/>
        <v>0</v>
      </c>
      <c r="O104" s="17">
        <f t="shared" si="19"/>
        <v>0</v>
      </c>
      <c r="P104" s="16">
        <f t="shared" si="23"/>
        <v>0</v>
      </c>
      <c r="Q104" s="346"/>
      <c r="R104" s="346"/>
      <c r="S104" s="16">
        <f t="shared" si="24"/>
        <v>0</v>
      </c>
      <c r="T104" s="346"/>
      <c r="U104" s="346"/>
      <c r="V104" s="43"/>
    </row>
    <row r="105" spans="1:22" ht="39" customHeight="1" x14ac:dyDescent="0.15">
      <c r="A105" s="18" t="s">
        <v>135</v>
      </c>
      <c r="B105" s="19" t="s">
        <v>136</v>
      </c>
      <c r="C105" s="20" t="s">
        <v>9</v>
      </c>
      <c r="D105" s="16">
        <f t="shared" si="20"/>
        <v>30730.1</v>
      </c>
      <c r="E105" s="9">
        <v>30730.1</v>
      </c>
      <c r="F105" s="9">
        <v>0</v>
      </c>
      <c r="G105" s="347">
        <f t="shared" si="21"/>
        <v>36000</v>
      </c>
      <c r="H105" s="346">
        <v>36000</v>
      </c>
      <c r="I105" s="354">
        <v>0</v>
      </c>
      <c r="J105" s="347">
        <f t="shared" si="22"/>
        <v>37800</v>
      </c>
      <c r="K105" s="346">
        <v>37800</v>
      </c>
      <c r="L105" s="354">
        <v>0</v>
      </c>
      <c r="M105" s="17">
        <f t="shared" si="17"/>
        <v>1800</v>
      </c>
      <c r="N105" s="17">
        <f t="shared" si="18"/>
        <v>1800</v>
      </c>
      <c r="O105" s="17">
        <f t="shared" si="19"/>
        <v>0</v>
      </c>
      <c r="P105" s="16">
        <f t="shared" si="23"/>
        <v>39600</v>
      </c>
      <c r="Q105" s="346">
        <v>39600</v>
      </c>
      <c r="R105" s="346">
        <v>0</v>
      </c>
      <c r="S105" s="16">
        <f t="shared" si="24"/>
        <v>41500</v>
      </c>
      <c r="T105" s="346">
        <v>41500</v>
      </c>
      <c r="U105" s="346">
        <v>0</v>
      </c>
      <c r="V105" s="43"/>
    </row>
    <row r="106" spans="1:22" ht="73.5" x14ac:dyDescent="0.15">
      <c r="A106" s="18" t="s">
        <v>137</v>
      </c>
      <c r="B106" s="19" t="s">
        <v>138</v>
      </c>
      <c r="C106" s="20" t="s">
        <v>9</v>
      </c>
      <c r="D106" s="16">
        <f t="shared" si="20"/>
        <v>0</v>
      </c>
      <c r="E106" s="20"/>
      <c r="F106" s="20"/>
      <c r="G106" s="347">
        <f t="shared" si="21"/>
        <v>100</v>
      </c>
      <c r="H106" s="346">
        <v>100</v>
      </c>
      <c r="I106" s="356">
        <v>0</v>
      </c>
      <c r="J106" s="347">
        <f t="shared" si="22"/>
        <v>100</v>
      </c>
      <c r="K106" s="346">
        <v>100</v>
      </c>
      <c r="L106" s="346">
        <v>0</v>
      </c>
      <c r="M106" s="17">
        <f t="shared" si="17"/>
        <v>0</v>
      </c>
      <c r="N106" s="17">
        <f t="shared" si="18"/>
        <v>0</v>
      </c>
      <c r="O106" s="17">
        <f t="shared" si="19"/>
        <v>0</v>
      </c>
      <c r="P106" s="347">
        <f t="shared" si="23"/>
        <v>100</v>
      </c>
      <c r="Q106" s="346">
        <v>100</v>
      </c>
      <c r="R106" s="354">
        <v>0</v>
      </c>
      <c r="S106" s="347">
        <f t="shared" si="24"/>
        <v>100</v>
      </c>
      <c r="T106" s="346">
        <v>100</v>
      </c>
      <c r="U106" s="354">
        <v>0</v>
      </c>
      <c r="V106" s="43"/>
    </row>
    <row r="107" spans="1:22" x14ac:dyDescent="0.15">
      <c r="A107" s="18" t="s">
        <v>322</v>
      </c>
      <c r="B107" s="19" t="s">
        <v>325</v>
      </c>
      <c r="C107" s="20"/>
      <c r="D107" s="16">
        <f t="shared" si="20"/>
        <v>0</v>
      </c>
      <c r="E107" s="20"/>
      <c r="F107" s="20"/>
      <c r="G107" s="16">
        <f t="shared" si="21"/>
        <v>0</v>
      </c>
      <c r="H107" s="20"/>
      <c r="I107" s="20"/>
      <c r="J107" s="16">
        <f t="shared" si="22"/>
        <v>0</v>
      </c>
      <c r="K107" s="20"/>
      <c r="L107" s="20"/>
      <c r="M107" s="17">
        <f t="shared" si="17"/>
        <v>0</v>
      </c>
      <c r="N107" s="17">
        <f t="shared" si="18"/>
        <v>0</v>
      </c>
      <c r="O107" s="17">
        <f t="shared" si="19"/>
        <v>0</v>
      </c>
      <c r="P107" s="16">
        <f t="shared" si="23"/>
        <v>0</v>
      </c>
      <c r="Q107" s="20"/>
      <c r="R107" s="20"/>
      <c r="S107" s="16">
        <f t="shared" si="24"/>
        <v>0</v>
      </c>
      <c r="T107" s="20"/>
      <c r="U107" s="20"/>
      <c r="V107" s="43"/>
    </row>
    <row r="108" spans="1:22" ht="42" x14ac:dyDescent="0.15">
      <c r="A108" s="18" t="s">
        <v>323</v>
      </c>
      <c r="B108" s="19" t="s">
        <v>326</v>
      </c>
      <c r="C108" s="20"/>
      <c r="D108" s="16">
        <f t="shared" si="20"/>
        <v>0</v>
      </c>
      <c r="E108" s="20"/>
      <c r="F108" s="20"/>
      <c r="G108" s="16">
        <f t="shared" si="21"/>
        <v>1906.6</v>
      </c>
      <c r="H108" s="348">
        <v>1906.6</v>
      </c>
      <c r="I108" s="354">
        <v>0</v>
      </c>
      <c r="J108" s="347">
        <f t="shared" si="22"/>
        <v>1950</v>
      </c>
      <c r="K108" s="346">
        <v>1950</v>
      </c>
      <c r="L108" s="354">
        <v>0</v>
      </c>
      <c r="M108" s="17">
        <f t="shared" si="17"/>
        <v>43.400000000000091</v>
      </c>
      <c r="N108" s="17">
        <f t="shared" si="18"/>
        <v>43.400000000000091</v>
      </c>
      <c r="O108" s="17">
        <f t="shared" si="19"/>
        <v>0</v>
      </c>
      <c r="P108" s="347">
        <f t="shared" si="23"/>
        <v>2000</v>
      </c>
      <c r="Q108" s="346">
        <v>2000</v>
      </c>
      <c r="R108" s="354">
        <v>0</v>
      </c>
      <c r="S108" s="347">
        <f t="shared" si="24"/>
        <v>2050</v>
      </c>
      <c r="T108" s="346">
        <v>2050</v>
      </c>
      <c r="U108" s="354">
        <v>0</v>
      </c>
      <c r="V108" s="43"/>
    </row>
    <row r="109" spans="1:22" ht="80.25" customHeight="1" x14ac:dyDescent="0.15">
      <c r="A109" s="18" t="s">
        <v>324</v>
      </c>
      <c r="B109" s="19" t="s">
        <v>327</v>
      </c>
      <c r="C109" s="20"/>
      <c r="D109" s="16">
        <f t="shared" si="20"/>
        <v>0</v>
      </c>
      <c r="E109" s="20"/>
      <c r="F109" s="20"/>
      <c r="G109" s="16">
        <f t="shared" si="21"/>
        <v>974.3</v>
      </c>
      <c r="H109" s="348">
        <v>974.3</v>
      </c>
      <c r="I109" s="354">
        <v>0</v>
      </c>
      <c r="J109" s="347">
        <f t="shared" si="22"/>
        <v>1000</v>
      </c>
      <c r="K109" s="346">
        <v>1000</v>
      </c>
      <c r="L109" s="354">
        <v>0</v>
      </c>
      <c r="M109" s="17">
        <f t="shared" si="17"/>
        <v>25.700000000000045</v>
      </c>
      <c r="N109" s="17">
        <f t="shared" si="18"/>
        <v>25.700000000000045</v>
      </c>
      <c r="O109" s="17">
        <f t="shared" si="19"/>
        <v>0</v>
      </c>
      <c r="P109" s="347">
        <f t="shared" si="23"/>
        <v>1050</v>
      </c>
      <c r="Q109" s="346">
        <v>1050</v>
      </c>
      <c r="R109" s="354">
        <v>0</v>
      </c>
      <c r="S109" s="347">
        <f t="shared" si="24"/>
        <v>1100</v>
      </c>
      <c r="T109" s="346">
        <v>1100</v>
      </c>
      <c r="U109" s="354">
        <v>0</v>
      </c>
      <c r="V109" s="43"/>
    </row>
    <row r="110" spans="1:22" ht="48.75" customHeight="1" x14ac:dyDescent="0.15">
      <c r="A110" s="18" t="s">
        <v>139</v>
      </c>
      <c r="B110" s="19" t="s">
        <v>140</v>
      </c>
      <c r="C110" s="20" t="s">
        <v>9</v>
      </c>
      <c r="D110" s="16">
        <f t="shared" si="20"/>
        <v>0</v>
      </c>
      <c r="E110" s="20"/>
      <c r="F110" s="20"/>
      <c r="G110" s="16">
        <f t="shared" si="21"/>
        <v>0</v>
      </c>
      <c r="H110" s="20"/>
      <c r="I110" s="20"/>
      <c r="J110" s="16">
        <f t="shared" si="22"/>
        <v>0</v>
      </c>
      <c r="K110" s="20"/>
      <c r="L110" s="20"/>
      <c r="M110" s="17">
        <f t="shared" si="17"/>
        <v>0</v>
      </c>
      <c r="N110" s="17">
        <f t="shared" si="18"/>
        <v>0</v>
      </c>
      <c r="O110" s="17">
        <f t="shared" si="19"/>
        <v>0</v>
      </c>
      <c r="P110" s="16">
        <f t="shared" si="23"/>
        <v>0</v>
      </c>
      <c r="Q110" s="20"/>
      <c r="R110" s="20"/>
      <c r="S110" s="16">
        <f t="shared" si="24"/>
        <v>0</v>
      </c>
      <c r="T110" s="20"/>
      <c r="U110" s="20"/>
      <c r="V110" s="43"/>
    </row>
    <row r="111" spans="1:22" ht="30" customHeight="1" x14ac:dyDescent="0.15">
      <c r="A111" s="18" t="s">
        <v>141</v>
      </c>
      <c r="B111" s="19" t="s">
        <v>142</v>
      </c>
      <c r="C111" s="20" t="s">
        <v>9</v>
      </c>
      <c r="D111" s="16">
        <f t="shared" si="20"/>
        <v>0</v>
      </c>
      <c r="E111" s="20"/>
      <c r="F111" s="20"/>
      <c r="G111" s="347">
        <f t="shared" si="21"/>
        <v>58660</v>
      </c>
      <c r="H111" s="346">
        <v>58660</v>
      </c>
      <c r="I111" s="354">
        <v>0</v>
      </c>
      <c r="J111" s="347">
        <f t="shared" si="22"/>
        <v>58660</v>
      </c>
      <c r="K111" s="346">
        <v>58660</v>
      </c>
      <c r="L111" s="354">
        <v>0</v>
      </c>
      <c r="M111" s="17">
        <f t="shared" si="17"/>
        <v>0</v>
      </c>
      <c r="N111" s="17">
        <f t="shared" si="18"/>
        <v>0</v>
      </c>
      <c r="O111" s="17">
        <f t="shared" si="19"/>
        <v>0</v>
      </c>
      <c r="P111" s="347">
        <f t="shared" si="23"/>
        <v>58660</v>
      </c>
      <c r="Q111" s="346">
        <v>58660</v>
      </c>
      <c r="R111" s="354">
        <v>0</v>
      </c>
      <c r="S111" s="16">
        <f t="shared" si="24"/>
        <v>58660</v>
      </c>
      <c r="T111" s="346">
        <v>58660</v>
      </c>
      <c r="U111" s="354">
        <v>0</v>
      </c>
      <c r="V111" s="43"/>
    </row>
    <row r="112" spans="1:22" ht="48.75" customHeight="1" x14ac:dyDescent="0.15">
      <c r="A112" s="18" t="s">
        <v>143</v>
      </c>
      <c r="B112" s="19" t="s">
        <v>144</v>
      </c>
      <c r="C112" s="20" t="s">
        <v>9</v>
      </c>
      <c r="D112" s="16">
        <f t="shared" si="20"/>
        <v>0</v>
      </c>
      <c r="E112" s="20"/>
      <c r="F112" s="20"/>
      <c r="G112" s="16">
        <f t="shared" si="21"/>
        <v>19015.599999999999</v>
      </c>
      <c r="H112" s="348">
        <v>19015.599999999999</v>
      </c>
      <c r="I112" s="354">
        <v>0</v>
      </c>
      <c r="J112" s="16">
        <f t="shared" si="22"/>
        <v>19015.599999999999</v>
      </c>
      <c r="K112" s="354">
        <v>19015.599999999999</v>
      </c>
      <c r="L112" s="354">
        <v>0</v>
      </c>
      <c r="M112" s="17">
        <f t="shared" si="17"/>
        <v>0</v>
      </c>
      <c r="N112" s="17">
        <f t="shared" si="18"/>
        <v>0</v>
      </c>
      <c r="O112" s="17">
        <f t="shared" si="19"/>
        <v>0</v>
      </c>
      <c r="P112" s="16">
        <f t="shared" si="23"/>
        <v>19015.599999999999</v>
      </c>
      <c r="Q112" s="354">
        <v>19015.599999999999</v>
      </c>
      <c r="R112" s="354">
        <v>0</v>
      </c>
      <c r="S112" s="16">
        <f t="shared" si="24"/>
        <v>19015.599999999999</v>
      </c>
      <c r="T112" s="354">
        <v>19015.599999999999</v>
      </c>
      <c r="U112" s="354">
        <v>0</v>
      </c>
      <c r="V112" s="43"/>
    </row>
    <row r="113" spans="1:22" ht="69.75" customHeight="1" x14ac:dyDescent="0.15">
      <c r="A113" s="18" t="s">
        <v>320</v>
      </c>
      <c r="B113" s="19" t="s">
        <v>321</v>
      </c>
      <c r="C113" s="20"/>
      <c r="D113" s="16">
        <f t="shared" si="20"/>
        <v>0</v>
      </c>
      <c r="E113" s="20"/>
      <c r="F113" s="20"/>
      <c r="G113" s="16">
        <f t="shared" si="21"/>
        <v>0</v>
      </c>
      <c r="H113" s="20"/>
      <c r="I113" s="20"/>
      <c r="J113" s="16">
        <f t="shared" si="22"/>
        <v>0</v>
      </c>
      <c r="K113" s="20"/>
      <c r="L113" s="20"/>
      <c r="M113" s="17">
        <f t="shared" si="17"/>
        <v>0</v>
      </c>
      <c r="N113" s="17">
        <f t="shared" si="18"/>
        <v>0</v>
      </c>
      <c r="O113" s="17">
        <f t="shared" si="19"/>
        <v>0</v>
      </c>
      <c r="P113" s="16">
        <f t="shared" si="23"/>
        <v>0</v>
      </c>
      <c r="Q113" s="20"/>
      <c r="R113" s="20"/>
      <c r="S113" s="16">
        <f t="shared" si="24"/>
        <v>0</v>
      </c>
      <c r="T113" s="20"/>
      <c r="U113" s="20"/>
      <c r="V113" s="43"/>
    </row>
    <row r="114" spans="1:22" ht="48.75" customHeight="1" x14ac:dyDescent="0.15">
      <c r="A114" s="18" t="s">
        <v>145</v>
      </c>
      <c r="B114" s="19" t="s">
        <v>146</v>
      </c>
      <c r="C114" s="20" t="s">
        <v>9</v>
      </c>
      <c r="D114" s="16">
        <f t="shared" si="20"/>
        <v>0</v>
      </c>
      <c r="E114" s="20"/>
      <c r="F114" s="20"/>
      <c r="G114" s="16">
        <f t="shared" si="21"/>
        <v>0</v>
      </c>
      <c r="H114" s="20"/>
      <c r="I114" s="20"/>
      <c r="J114" s="16">
        <f t="shared" si="22"/>
        <v>0</v>
      </c>
      <c r="K114" s="20"/>
      <c r="L114" s="20"/>
      <c r="M114" s="17">
        <f t="shared" si="17"/>
        <v>0</v>
      </c>
      <c r="N114" s="17">
        <f t="shared" si="18"/>
        <v>0</v>
      </c>
      <c r="O114" s="17">
        <f t="shared" si="19"/>
        <v>0</v>
      </c>
      <c r="P114" s="16">
        <f t="shared" si="23"/>
        <v>0</v>
      </c>
      <c r="Q114" s="20"/>
      <c r="R114" s="20"/>
      <c r="S114" s="16">
        <f t="shared" si="24"/>
        <v>0</v>
      </c>
      <c r="T114" s="20"/>
      <c r="U114" s="20"/>
      <c r="V114" s="43"/>
    </row>
    <row r="115" spans="1:22" ht="80.25" customHeight="1" x14ac:dyDescent="0.15">
      <c r="A115" s="18" t="s">
        <v>147</v>
      </c>
      <c r="B115" s="19" t="s">
        <v>148</v>
      </c>
      <c r="C115" s="20" t="s">
        <v>9</v>
      </c>
      <c r="D115" s="16">
        <f t="shared" si="20"/>
        <v>0</v>
      </c>
      <c r="E115" s="20"/>
      <c r="F115" s="20"/>
      <c r="G115" s="347">
        <f t="shared" si="21"/>
        <v>50</v>
      </c>
      <c r="H115" s="346">
        <v>50</v>
      </c>
      <c r="I115" s="354">
        <v>0</v>
      </c>
      <c r="J115" s="347">
        <f t="shared" si="22"/>
        <v>50</v>
      </c>
      <c r="K115" s="346">
        <v>50</v>
      </c>
      <c r="L115" s="354">
        <v>0</v>
      </c>
      <c r="M115" s="17">
        <f t="shared" si="17"/>
        <v>0</v>
      </c>
      <c r="N115" s="17">
        <f t="shared" si="18"/>
        <v>0</v>
      </c>
      <c r="O115" s="17">
        <f t="shared" si="19"/>
        <v>0</v>
      </c>
      <c r="P115" s="16">
        <f t="shared" si="23"/>
        <v>0</v>
      </c>
      <c r="Q115" s="20"/>
      <c r="R115" s="20"/>
      <c r="S115" s="16">
        <f t="shared" si="24"/>
        <v>0</v>
      </c>
      <c r="T115" s="20"/>
      <c r="U115" s="20"/>
      <c r="V115" s="43"/>
    </row>
    <row r="116" spans="1:22" ht="28.5" customHeight="1" x14ac:dyDescent="0.15">
      <c r="A116" s="18" t="s">
        <v>149</v>
      </c>
      <c r="B116" s="19" t="s">
        <v>150</v>
      </c>
      <c r="C116" s="20" t="s">
        <v>9</v>
      </c>
      <c r="D116" s="16">
        <f t="shared" si="20"/>
        <v>0</v>
      </c>
      <c r="E116" s="20"/>
      <c r="F116" s="20"/>
      <c r="G116" s="347">
        <f t="shared" si="21"/>
        <v>35</v>
      </c>
      <c r="H116" s="346">
        <v>35</v>
      </c>
      <c r="I116" s="354">
        <v>0</v>
      </c>
      <c r="J116" s="347">
        <f t="shared" si="22"/>
        <v>35</v>
      </c>
      <c r="K116" s="346">
        <v>35</v>
      </c>
      <c r="L116" s="354">
        <v>0</v>
      </c>
      <c r="M116" s="17">
        <f t="shared" si="17"/>
        <v>0</v>
      </c>
      <c r="N116" s="17">
        <f t="shared" si="18"/>
        <v>0</v>
      </c>
      <c r="O116" s="17">
        <f t="shared" si="19"/>
        <v>0</v>
      </c>
      <c r="P116" s="16">
        <f t="shared" si="23"/>
        <v>0</v>
      </c>
      <c r="Q116" s="20"/>
      <c r="R116" s="20"/>
      <c r="S116" s="16">
        <f t="shared" si="24"/>
        <v>0</v>
      </c>
      <c r="T116" s="20"/>
      <c r="U116" s="20"/>
      <c r="V116" s="43"/>
    </row>
    <row r="117" spans="1:22" ht="24" customHeight="1" x14ac:dyDescent="0.15">
      <c r="A117" s="18" t="s">
        <v>151</v>
      </c>
      <c r="B117" s="19" t="s">
        <v>152</v>
      </c>
      <c r="C117" s="20" t="s">
        <v>9</v>
      </c>
      <c r="D117" s="16">
        <f t="shared" si="20"/>
        <v>0</v>
      </c>
      <c r="E117" s="20"/>
      <c r="F117" s="20"/>
      <c r="G117" s="16">
        <f t="shared" si="21"/>
        <v>0</v>
      </c>
      <c r="H117" s="20"/>
      <c r="I117" s="20"/>
      <c r="J117" s="16">
        <f t="shared" si="22"/>
        <v>0</v>
      </c>
      <c r="K117" s="20"/>
      <c r="L117" s="20"/>
      <c r="M117" s="17">
        <f t="shared" si="17"/>
        <v>0</v>
      </c>
      <c r="N117" s="17">
        <f t="shared" si="18"/>
        <v>0</v>
      </c>
      <c r="O117" s="17">
        <f t="shared" si="19"/>
        <v>0</v>
      </c>
      <c r="P117" s="16">
        <f t="shared" si="23"/>
        <v>0</v>
      </c>
      <c r="Q117" s="20"/>
      <c r="R117" s="20"/>
      <c r="S117" s="16">
        <f t="shared" si="24"/>
        <v>0</v>
      </c>
      <c r="T117" s="20"/>
      <c r="U117" s="20"/>
      <c r="V117" s="43"/>
    </row>
    <row r="118" spans="1:22" ht="24" customHeight="1" x14ac:dyDescent="0.15">
      <c r="A118" s="18" t="s">
        <v>153</v>
      </c>
      <c r="B118" s="19" t="s">
        <v>154</v>
      </c>
      <c r="C118" s="20" t="s">
        <v>9</v>
      </c>
      <c r="D118" s="16">
        <f t="shared" si="20"/>
        <v>58164.2</v>
      </c>
      <c r="E118" s="9">
        <v>58164.2</v>
      </c>
      <c r="F118" s="9">
        <v>0</v>
      </c>
      <c r="G118" s="347">
        <f t="shared" si="21"/>
        <v>300</v>
      </c>
      <c r="H118" s="346">
        <v>300</v>
      </c>
      <c r="I118" s="354">
        <v>0</v>
      </c>
      <c r="J118" s="347">
        <f t="shared" si="22"/>
        <v>300</v>
      </c>
      <c r="K118" s="346">
        <v>300</v>
      </c>
      <c r="L118" s="354">
        <v>0</v>
      </c>
      <c r="M118" s="17">
        <f t="shared" si="17"/>
        <v>0</v>
      </c>
      <c r="N118" s="17">
        <f t="shared" si="18"/>
        <v>0</v>
      </c>
      <c r="O118" s="17">
        <f t="shared" si="19"/>
        <v>0</v>
      </c>
      <c r="P118" s="16">
        <f t="shared" si="23"/>
        <v>0</v>
      </c>
      <c r="Q118" s="20"/>
      <c r="R118" s="20"/>
      <c r="S118" s="16">
        <f t="shared" si="24"/>
        <v>0</v>
      </c>
      <c r="T118" s="20"/>
      <c r="U118" s="20"/>
      <c r="V118" s="43"/>
    </row>
    <row r="119" spans="1:22" ht="36.75" customHeight="1" x14ac:dyDescent="0.15">
      <c r="A119" s="18" t="s">
        <v>155</v>
      </c>
      <c r="B119" s="19" t="s">
        <v>156</v>
      </c>
      <c r="C119" s="20" t="s">
        <v>9</v>
      </c>
      <c r="D119" s="16">
        <f t="shared" si="20"/>
        <v>722.9</v>
      </c>
      <c r="E119" s="9">
        <v>722.9</v>
      </c>
      <c r="F119" s="9">
        <v>0</v>
      </c>
      <c r="G119" s="16">
        <f>SUM(H119:I119)</f>
        <v>0</v>
      </c>
      <c r="H119" s="20"/>
      <c r="I119" s="20"/>
      <c r="J119" s="16">
        <f>SUM(K119:L119)</f>
        <v>0</v>
      </c>
      <c r="K119" s="20"/>
      <c r="L119" s="20"/>
      <c r="M119" s="17">
        <f t="shared" si="17"/>
        <v>0</v>
      </c>
      <c r="N119" s="17">
        <f t="shared" si="18"/>
        <v>0</v>
      </c>
      <c r="O119" s="17">
        <f t="shared" si="19"/>
        <v>0</v>
      </c>
      <c r="P119" s="16">
        <f>SUM(Q119:R119)</f>
        <v>0</v>
      </c>
      <c r="Q119" s="20"/>
      <c r="R119" s="20"/>
      <c r="S119" s="16">
        <f>SUM(T119:U119)</f>
        <v>0</v>
      </c>
      <c r="T119" s="20"/>
      <c r="U119" s="20"/>
      <c r="V119" s="43"/>
    </row>
    <row r="120" spans="1:22" ht="21" x14ac:dyDescent="0.15">
      <c r="A120" s="52">
        <v>1353</v>
      </c>
      <c r="B120" s="19" t="s">
        <v>319</v>
      </c>
      <c r="C120" s="20"/>
      <c r="D120" s="16">
        <f t="shared" si="20"/>
        <v>0</v>
      </c>
      <c r="E120" s="20"/>
      <c r="F120" s="20"/>
      <c r="G120" s="16">
        <f>SUM(H120:I120)</f>
        <v>0</v>
      </c>
      <c r="H120" s="20"/>
      <c r="I120" s="20"/>
      <c r="J120" s="16">
        <f>SUM(K120:L120)</f>
        <v>0</v>
      </c>
      <c r="K120" s="20"/>
      <c r="L120" s="20"/>
      <c r="M120" s="17">
        <f t="shared" si="17"/>
        <v>0</v>
      </c>
      <c r="N120" s="17">
        <f t="shared" si="18"/>
        <v>0</v>
      </c>
      <c r="O120" s="17">
        <f t="shared" si="19"/>
        <v>0</v>
      </c>
      <c r="P120" s="16">
        <f>SUM(Q120:R120)</f>
        <v>0</v>
      </c>
      <c r="Q120" s="20"/>
      <c r="R120" s="20"/>
      <c r="S120" s="16">
        <f>SUM(T120:U120)</f>
        <v>0</v>
      </c>
      <c r="T120" s="20"/>
      <c r="U120" s="20"/>
      <c r="V120" s="43"/>
    </row>
    <row r="121" spans="1:22" s="6" customFormat="1" ht="50.25" customHeight="1" x14ac:dyDescent="0.15">
      <c r="A121" s="14" t="s">
        <v>157</v>
      </c>
      <c r="B121" s="15" t="s">
        <v>185</v>
      </c>
      <c r="C121" s="16" t="s">
        <v>158</v>
      </c>
      <c r="D121" s="16">
        <f t="shared" si="20"/>
        <v>978.6</v>
      </c>
      <c r="E121" s="16">
        <f>SUM(E123:E124)</f>
        <v>978.6</v>
      </c>
      <c r="F121" s="16">
        <f>SUM(F123:F124)</f>
        <v>0</v>
      </c>
      <c r="G121" s="347">
        <f t="shared" ref="G121:G137" si="25">SUM(H121:I121)</f>
        <v>400</v>
      </c>
      <c r="H121" s="347">
        <f>SUM(H123:H124)</f>
        <v>400</v>
      </c>
      <c r="I121" s="16">
        <f>SUM(I123:I124)</f>
        <v>0</v>
      </c>
      <c r="J121" s="347">
        <f t="shared" ref="J121:J137" si="26">SUM(K121:L121)</f>
        <v>400</v>
      </c>
      <c r="K121" s="347">
        <f>SUM(K123:K124)</f>
        <v>400</v>
      </c>
      <c r="L121" s="16">
        <f>SUM(L123:L124)</f>
        <v>0</v>
      </c>
      <c r="M121" s="17">
        <f t="shared" si="17"/>
        <v>0</v>
      </c>
      <c r="N121" s="17">
        <f t="shared" si="18"/>
        <v>0</v>
      </c>
      <c r="O121" s="17">
        <f t="shared" si="19"/>
        <v>0</v>
      </c>
      <c r="P121" s="347">
        <f t="shared" ref="P121:P137" si="27">SUM(Q121:R121)</f>
        <v>400</v>
      </c>
      <c r="Q121" s="347">
        <f>SUM(Q123:Q124)</f>
        <v>400</v>
      </c>
      <c r="R121" s="16">
        <f>SUM(R123:R124)</f>
        <v>0</v>
      </c>
      <c r="S121" s="347">
        <f t="shared" ref="S121:S137" si="28">SUM(T121:U121)</f>
        <v>400</v>
      </c>
      <c r="T121" s="347">
        <f>SUM(T123:T124)</f>
        <v>400</v>
      </c>
      <c r="U121" s="16">
        <f>SUM(U123:U124)</f>
        <v>0</v>
      </c>
      <c r="V121" s="42"/>
    </row>
    <row r="122" spans="1:22" ht="19.5" customHeight="1" x14ac:dyDescent="0.15">
      <c r="A122" s="18"/>
      <c r="B122" s="19" t="s">
        <v>5</v>
      </c>
      <c r="C122" s="20"/>
      <c r="D122" s="16"/>
      <c r="E122" s="20"/>
      <c r="F122" s="20"/>
      <c r="G122" s="16"/>
      <c r="H122" s="357"/>
      <c r="I122" s="20"/>
      <c r="J122" s="16"/>
      <c r="K122" s="21"/>
      <c r="L122" s="21"/>
      <c r="M122" s="17"/>
      <c r="N122" s="17"/>
      <c r="O122" s="17"/>
      <c r="P122" s="16"/>
      <c r="Q122" s="21"/>
      <c r="R122" s="21"/>
      <c r="S122" s="16"/>
      <c r="T122" s="21"/>
      <c r="U122" s="21"/>
      <c r="V122" s="43"/>
    </row>
    <row r="123" spans="1:22" ht="45.75" customHeight="1" x14ac:dyDescent="0.15">
      <c r="A123" s="18" t="s">
        <v>159</v>
      </c>
      <c r="B123" s="19" t="s">
        <v>160</v>
      </c>
      <c r="C123" s="20" t="s">
        <v>9</v>
      </c>
      <c r="D123" s="16">
        <f t="shared" si="20"/>
        <v>978.6</v>
      </c>
      <c r="E123" s="9">
        <v>978.6</v>
      </c>
      <c r="F123" s="9">
        <v>0</v>
      </c>
      <c r="G123" s="347">
        <f t="shared" si="25"/>
        <v>400</v>
      </c>
      <c r="H123" s="346">
        <v>400</v>
      </c>
      <c r="I123" s="354">
        <v>0</v>
      </c>
      <c r="J123" s="347">
        <f t="shared" si="26"/>
        <v>400</v>
      </c>
      <c r="K123" s="355">
        <v>400</v>
      </c>
      <c r="L123" s="23">
        <v>0</v>
      </c>
      <c r="M123" s="17">
        <f t="shared" si="17"/>
        <v>0</v>
      </c>
      <c r="N123" s="17">
        <f t="shared" si="18"/>
        <v>0</v>
      </c>
      <c r="O123" s="17">
        <f t="shared" si="19"/>
        <v>0</v>
      </c>
      <c r="P123" s="347">
        <f t="shared" si="27"/>
        <v>400</v>
      </c>
      <c r="Q123" s="355">
        <v>400</v>
      </c>
      <c r="R123" s="355">
        <v>0</v>
      </c>
      <c r="S123" s="347">
        <f t="shared" si="28"/>
        <v>400</v>
      </c>
      <c r="T123" s="355">
        <v>400</v>
      </c>
      <c r="U123" s="355">
        <v>0</v>
      </c>
      <c r="V123" s="43"/>
    </row>
    <row r="124" spans="1:22" ht="38.25" customHeight="1" x14ac:dyDescent="0.15">
      <c r="A124" s="18" t="s">
        <v>161</v>
      </c>
      <c r="B124" s="19" t="s">
        <v>162</v>
      </c>
      <c r="C124" s="20" t="s">
        <v>9</v>
      </c>
      <c r="D124" s="16">
        <f t="shared" si="20"/>
        <v>0</v>
      </c>
      <c r="E124" s="20"/>
      <c r="F124" s="20"/>
      <c r="G124" s="16">
        <f t="shared" si="25"/>
        <v>0</v>
      </c>
      <c r="H124" s="20"/>
      <c r="I124" s="20"/>
      <c r="J124" s="16">
        <f t="shared" si="26"/>
        <v>0</v>
      </c>
      <c r="K124" s="21"/>
      <c r="L124" s="21"/>
      <c r="M124" s="17">
        <f t="shared" si="17"/>
        <v>0</v>
      </c>
      <c r="N124" s="17">
        <f t="shared" si="18"/>
        <v>0</v>
      </c>
      <c r="O124" s="17">
        <f t="shared" si="19"/>
        <v>0</v>
      </c>
      <c r="P124" s="16">
        <f t="shared" si="27"/>
        <v>0</v>
      </c>
      <c r="Q124" s="21"/>
      <c r="R124" s="21"/>
      <c r="S124" s="16">
        <f t="shared" si="28"/>
        <v>0</v>
      </c>
      <c r="T124" s="21"/>
      <c r="U124" s="21"/>
      <c r="V124" s="43"/>
    </row>
    <row r="125" spans="1:22" s="6" customFormat="1" ht="50.25" customHeight="1" x14ac:dyDescent="0.15">
      <c r="A125" s="14" t="s">
        <v>163</v>
      </c>
      <c r="B125" s="15" t="s">
        <v>164</v>
      </c>
      <c r="C125" s="16" t="s">
        <v>165</v>
      </c>
      <c r="D125" s="16">
        <f t="shared" si="20"/>
        <v>0</v>
      </c>
      <c r="E125" s="16">
        <f>SUM(E127:E128)</f>
        <v>0</v>
      </c>
      <c r="F125" s="16">
        <f>SUM(F127:F128)</f>
        <v>0</v>
      </c>
      <c r="G125" s="16">
        <f t="shared" si="25"/>
        <v>0</v>
      </c>
      <c r="H125" s="16">
        <f>SUM(H127:H128)</f>
        <v>0</v>
      </c>
      <c r="I125" s="16">
        <f>SUM(I127:I128)</f>
        <v>0</v>
      </c>
      <c r="J125" s="16">
        <f t="shared" si="26"/>
        <v>0</v>
      </c>
      <c r="K125" s="16">
        <f>SUM(K127:K128)</f>
        <v>0</v>
      </c>
      <c r="L125" s="16">
        <f>SUM(L127:L128)</f>
        <v>0</v>
      </c>
      <c r="M125" s="17">
        <f t="shared" si="17"/>
        <v>0</v>
      </c>
      <c r="N125" s="17">
        <f t="shared" si="18"/>
        <v>0</v>
      </c>
      <c r="O125" s="17">
        <f t="shared" si="19"/>
        <v>0</v>
      </c>
      <c r="P125" s="16">
        <f t="shared" si="27"/>
        <v>0</v>
      </c>
      <c r="Q125" s="16">
        <f>SUM(Q127:Q128)</f>
        <v>0</v>
      </c>
      <c r="R125" s="16">
        <f>SUM(R127:R128)</f>
        <v>0</v>
      </c>
      <c r="S125" s="16">
        <f t="shared" si="28"/>
        <v>0</v>
      </c>
      <c r="T125" s="16">
        <f>SUM(T127:T128)</f>
        <v>0</v>
      </c>
      <c r="U125" s="16">
        <f>SUM(U127:U128)</f>
        <v>0</v>
      </c>
      <c r="V125" s="42"/>
    </row>
    <row r="126" spans="1:22" ht="20.25" customHeight="1" x14ac:dyDescent="0.15">
      <c r="A126" s="18"/>
      <c r="B126" s="19" t="s">
        <v>5</v>
      </c>
      <c r="C126" s="20"/>
      <c r="D126" s="16"/>
      <c r="E126" s="20"/>
      <c r="F126" s="20"/>
      <c r="G126" s="16"/>
      <c r="H126" s="20"/>
      <c r="I126" s="20"/>
      <c r="J126" s="16"/>
      <c r="K126" s="20"/>
      <c r="L126" s="20"/>
      <c r="M126" s="17"/>
      <c r="N126" s="17"/>
      <c r="O126" s="17"/>
      <c r="P126" s="16"/>
      <c r="Q126" s="20"/>
      <c r="R126" s="20"/>
      <c r="S126" s="16"/>
      <c r="T126" s="20"/>
      <c r="U126" s="20"/>
      <c r="V126" s="43"/>
    </row>
    <row r="127" spans="1:22" ht="52.5" x14ac:dyDescent="0.15">
      <c r="A127" s="52">
        <v>1371</v>
      </c>
      <c r="B127" s="19" t="s">
        <v>318</v>
      </c>
      <c r="C127" s="20"/>
      <c r="D127" s="16">
        <f t="shared" si="20"/>
        <v>0</v>
      </c>
      <c r="E127" s="20"/>
      <c r="F127" s="20"/>
      <c r="G127" s="16">
        <f>SUM(H127:I127)</f>
        <v>0</v>
      </c>
      <c r="H127" s="20"/>
      <c r="I127" s="20"/>
      <c r="J127" s="16">
        <f>SUM(K127:L127)</f>
        <v>0</v>
      </c>
      <c r="K127" s="20"/>
      <c r="L127" s="20"/>
      <c r="M127" s="17">
        <f t="shared" si="17"/>
        <v>0</v>
      </c>
      <c r="N127" s="17">
        <f t="shared" si="18"/>
        <v>0</v>
      </c>
      <c r="O127" s="17">
        <f t="shared" si="19"/>
        <v>0</v>
      </c>
      <c r="P127" s="16">
        <f>SUM(Q127:R127)</f>
        <v>0</v>
      </c>
      <c r="Q127" s="20"/>
      <c r="R127" s="20"/>
      <c r="S127" s="16">
        <f>SUM(T127:U127)</f>
        <v>0</v>
      </c>
      <c r="T127" s="20"/>
      <c r="U127" s="20"/>
      <c r="V127" s="43"/>
    </row>
    <row r="128" spans="1:22" ht="67.5" customHeight="1" x14ac:dyDescent="0.15">
      <c r="A128" s="18" t="s">
        <v>166</v>
      </c>
      <c r="B128" s="19" t="s">
        <v>167</v>
      </c>
      <c r="C128" s="20" t="s">
        <v>9</v>
      </c>
      <c r="D128" s="16">
        <f t="shared" si="20"/>
        <v>0</v>
      </c>
      <c r="E128" s="20"/>
      <c r="F128" s="20"/>
      <c r="G128" s="16">
        <f>SUM(H128:I128)</f>
        <v>0</v>
      </c>
      <c r="H128" s="20"/>
      <c r="I128" s="20"/>
      <c r="J128" s="16">
        <f>SUM(K128:L128)</f>
        <v>0</v>
      </c>
      <c r="K128" s="20"/>
      <c r="L128" s="20"/>
      <c r="M128" s="17">
        <f t="shared" si="17"/>
        <v>0</v>
      </c>
      <c r="N128" s="17">
        <f t="shared" si="18"/>
        <v>0</v>
      </c>
      <c r="O128" s="17">
        <f t="shared" si="19"/>
        <v>0</v>
      </c>
      <c r="P128" s="16">
        <f>SUM(Q128:R128)</f>
        <v>0</v>
      </c>
      <c r="Q128" s="20"/>
      <c r="R128" s="20"/>
      <c r="S128" s="16">
        <f>SUM(T128:U128)</f>
        <v>0</v>
      </c>
      <c r="T128" s="20"/>
      <c r="U128" s="20"/>
      <c r="V128" s="43"/>
    </row>
    <row r="129" spans="1:22" s="6" customFormat="1" ht="42.75" customHeight="1" x14ac:dyDescent="0.15">
      <c r="A129" s="14" t="s">
        <v>168</v>
      </c>
      <c r="B129" s="15" t="s">
        <v>169</v>
      </c>
      <c r="C129" s="16" t="s">
        <v>170</v>
      </c>
      <c r="D129" s="347">
        <f t="shared" si="20"/>
        <v>8760</v>
      </c>
      <c r="E129" s="16">
        <f>SUM(E131:E132)</f>
        <v>0</v>
      </c>
      <c r="F129" s="347">
        <f>SUM(F131:F132)</f>
        <v>8760</v>
      </c>
      <c r="G129" s="16">
        <f t="shared" si="25"/>
        <v>0</v>
      </c>
      <c r="H129" s="16">
        <f>SUM(H131:H132)</f>
        <v>0</v>
      </c>
      <c r="I129" s="16">
        <f>SUM(I131:I132)</f>
        <v>0</v>
      </c>
      <c r="J129" s="16">
        <f t="shared" si="26"/>
        <v>0</v>
      </c>
      <c r="K129" s="16">
        <f>SUM(K131:K132)</f>
        <v>0</v>
      </c>
      <c r="L129" s="16">
        <f>SUM(L131:L132)</f>
        <v>0</v>
      </c>
      <c r="M129" s="17">
        <f t="shared" si="17"/>
        <v>0</v>
      </c>
      <c r="N129" s="17">
        <f t="shared" si="18"/>
        <v>0</v>
      </c>
      <c r="O129" s="17">
        <f t="shared" si="19"/>
        <v>0</v>
      </c>
      <c r="P129" s="16">
        <f t="shared" si="27"/>
        <v>0</v>
      </c>
      <c r="Q129" s="16">
        <f>SUM(Q131:Q132)</f>
        <v>0</v>
      </c>
      <c r="R129" s="16">
        <f>SUM(R131:R132)</f>
        <v>0</v>
      </c>
      <c r="S129" s="16">
        <f t="shared" si="28"/>
        <v>0</v>
      </c>
      <c r="T129" s="16">
        <f>SUM(T131:T132)</f>
        <v>0</v>
      </c>
      <c r="U129" s="16">
        <f>SUM(U131:U132)</f>
        <v>0</v>
      </c>
      <c r="V129" s="42"/>
    </row>
    <row r="130" spans="1:22" ht="20.25" customHeight="1" x14ac:dyDescent="0.15">
      <c r="A130" s="18"/>
      <c r="B130" s="19" t="s">
        <v>5</v>
      </c>
      <c r="C130" s="20"/>
      <c r="D130" s="16"/>
      <c r="E130" s="20"/>
      <c r="F130" s="20"/>
      <c r="G130" s="16"/>
      <c r="H130" s="20"/>
      <c r="I130" s="20"/>
      <c r="J130" s="16"/>
      <c r="K130" s="20"/>
      <c r="L130" s="20"/>
      <c r="M130" s="17"/>
      <c r="N130" s="17"/>
      <c r="O130" s="17"/>
      <c r="P130" s="16"/>
      <c r="Q130" s="20"/>
      <c r="R130" s="20"/>
      <c r="S130" s="16"/>
      <c r="T130" s="20"/>
      <c r="U130" s="20"/>
      <c r="V130" s="43"/>
    </row>
    <row r="131" spans="1:22" ht="78.75" customHeight="1" x14ac:dyDescent="0.15">
      <c r="A131" s="18" t="s">
        <v>171</v>
      </c>
      <c r="B131" s="19" t="s">
        <v>172</v>
      </c>
      <c r="C131" s="20"/>
      <c r="D131" s="16">
        <f>SUM(E131:F131)</f>
        <v>0</v>
      </c>
      <c r="E131" s="20"/>
      <c r="F131" s="20"/>
      <c r="G131" s="16">
        <f>SUM(H131:I131)</f>
        <v>0</v>
      </c>
      <c r="H131" s="20"/>
      <c r="I131" s="20"/>
      <c r="J131" s="16">
        <f>SUM(K131:L131)</f>
        <v>0</v>
      </c>
      <c r="K131" s="20"/>
      <c r="L131" s="20"/>
      <c r="M131" s="17">
        <f t="shared" si="17"/>
        <v>0</v>
      </c>
      <c r="N131" s="17">
        <f t="shared" si="18"/>
        <v>0</v>
      </c>
      <c r="O131" s="17">
        <f t="shared" si="19"/>
        <v>0</v>
      </c>
      <c r="P131" s="16">
        <f>SUM(Q131:R131)</f>
        <v>0</v>
      </c>
      <c r="Q131" s="20"/>
      <c r="R131" s="20"/>
      <c r="S131" s="16">
        <f>SUM(T131:U131)</f>
        <v>0</v>
      </c>
      <c r="T131" s="20"/>
      <c r="U131" s="20"/>
      <c r="V131" s="43"/>
    </row>
    <row r="132" spans="1:22" ht="53.25" customHeight="1" x14ac:dyDescent="0.15">
      <c r="A132" s="52">
        <v>1382</v>
      </c>
      <c r="B132" s="19" t="s">
        <v>317</v>
      </c>
      <c r="C132" s="20"/>
      <c r="D132" s="347">
        <f>SUM(E132:F132)</f>
        <v>8760</v>
      </c>
      <c r="E132" s="20"/>
      <c r="F132" s="346">
        <v>8760</v>
      </c>
      <c r="G132" s="16">
        <f>SUM(H132:I132)</f>
        <v>0</v>
      </c>
      <c r="H132" s="20"/>
      <c r="I132" s="20"/>
      <c r="J132" s="16">
        <f>SUM(K132:L132)</f>
        <v>0</v>
      </c>
      <c r="K132" s="20"/>
      <c r="L132" s="20"/>
      <c r="M132" s="17">
        <f t="shared" si="17"/>
        <v>0</v>
      </c>
      <c r="N132" s="17">
        <f t="shared" si="18"/>
        <v>0</v>
      </c>
      <c r="O132" s="17">
        <f t="shared" si="19"/>
        <v>0</v>
      </c>
      <c r="P132" s="16">
        <f>SUM(Q132:R132)</f>
        <v>0</v>
      </c>
      <c r="Q132" s="20"/>
      <c r="R132" s="20"/>
      <c r="S132" s="16">
        <f>SUM(T132:U132)</f>
        <v>0</v>
      </c>
      <c r="T132" s="20"/>
      <c r="U132" s="20"/>
      <c r="V132" s="43"/>
    </row>
    <row r="133" spans="1:22" s="6" customFormat="1" ht="42" customHeight="1" x14ac:dyDescent="0.15">
      <c r="A133" s="14" t="s">
        <v>173</v>
      </c>
      <c r="B133" s="15" t="s">
        <v>174</v>
      </c>
      <c r="C133" s="16" t="s">
        <v>175</v>
      </c>
      <c r="D133" s="16">
        <f>SUM(D135+D137)</f>
        <v>1081.3</v>
      </c>
      <c r="E133" s="16">
        <f>SUM(E135:E137)</f>
        <v>1081.3</v>
      </c>
      <c r="F133" s="16">
        <f>SUM(F135:F137)</f>
        <v>112684.4</v>
      </c>
      <c r="G133" s="16">
        <f t="shared" si="25"/>
        <v>0</v>
      </c>
      <c r="H133" s="16">
        <f>SUM(H135:H137)</f>
        <v>0</v>
      </c>
      <c r="I133" s="16">
        <f>SUM(I135:I137)</f>
        <v>0</v>
      </c>
      <c r="J133" s="16">
        <f t="shared" si="26"/>
        <v>0</v>
      </c>
      <c r="K133" s="16">
        <f>SUM(K135:K137)</f>
        <v>0</v>
      </c>
      <c r="L133" s="16">
        <f>SUM(L135:L137)</f>
        <v>0</v>
      </c>
      <c r="M133" s="17">
        <f t="shared" si="17"/>
        <v>0</v>
      </c>
      <c r="N133" s="17">
        <f t="shared" si="18"/>
        <v>0</v>
      </c>
      <c r="O133" s="17">
        <f t="shared" si="19"/>
        <v>0</v>
      </c>
      <c r="P133" s="16">
        <f t="shared" si="27"/>
        <v>0</v>
      </c>
      <c r="Q133" s="16">
        <f>SUM(Q135:Q137)</f>
        <v>0</v>
      </c>
      <c r="R133" s="16">
        <f>SUM(R135:R137)</f>
        <v>0</v>
      </c>
      <c r="S133" s="16">
        <f t="shared" si="28"/>
        <v>0</v>
      </c>
      <c r="T133" s="16">
        <f>SUM(T135:T137)</f>
        <v>0</v>
      </c>
      <c r="U133" s="16">
        <f>SUM(U135:U137)</f>
        <v>0</v>
      </c>
      <c r="V133" s="42"/>
    </row>
    <row r="134" spans="1:22" ht="12.75" customHeight="1" x14ac:dyDescent="0.15">
      <c r="A134" s="18"/>
      <c r="B134" s="19" t="s">
        <v>5</v>
      </c>
      <c r="C134" s="20"/>
      <c r="D134" s="16"/>
      <c r="E134" s="20"/>
      <c r="F134" s="20"/>
      <c r="G134" s="16"/>
      <c r="H134" s="20"/>
      <c r="I134" s="20"/>
      <c r="J134" s="16"/>
      <c r="K134" s="21"/>
      <c r="L134" s="21"/>
      <c r="M134" s="17"/>
      <c r="N134" s="17"/>
      <c r="O134" s="17"/>
      <c r="P134" s="16"/>
      <c r="Q134" s="21"/>
      <c r="R134" s="21"/>
      <c r="S134" s="16"/>
      <c r="T134" s="21"/>
      <c r="U134" s="21"/>
      <c r="V134" s="43"/>
    </row>
    <row r="135" spans="1:22" ht="26.25" customHeight="1" x14ac:dyDescent="0.15">
      <c r="A135" s="18" t="s">
        <v>176</v>
      </c>
      <c r="B135" s="19" t="s">
        <v>177</v>
      </c>
      <c r="C135" s="20" t="s">
        <v>9</v>
      </c>
      <c r="D135" s="16">
        <f t="shared" si="20"/>
        <v>0</v>
      </c>
      <c r="E135" s="20"/>
      <c r="F135" s="20"/>
      <c r="G135" s="16">
        <f t="shared" si="25"/>
        <v>0</v>
      </c>
      <c r="H135" s="20"/>
      <c r="I135" s="20"/>
      <c r="J135" s="16">
        <f t="shared" si="26"/>
        <v>0</v>
      </c>
      <c r="K135" s="21"/>
      <c r="L135" s="21"/>
      <c r="M135" s="17">
        <f t="shared" si="17"/>
        <v>0</v>
      </c>
      <c r="N135" s="17">
        <f t="shared" si="18"/>
        <v>0</v>
      </c>
      <c r="O135" s="17">
        <f t="shared" si="19"/>
        <v>0</v>
      </c>
      <c r="P135" s="16">
        <f t="shared" si="27"/>
        <v>0</v>
      </c>
      <c r="Q135" s="21"/>
      <c r="R135" s="21"/>
      <c r="S135" s="16">
        <f t="shared" si="28"/>
        <v>0</v>
      </c>
      <c r="T135" s="21"/>
      <c r="U135" s="21"/>
      <c r="V135" s="43"/>
    </row>
    <row r="136" spans="1:22" ht="27" customHeight="1" x14ac:dyDescent="0.15">
      <c r="A136" s="18" t="s">
        <v>178</v>
      </c>
      <c r="B136" s="19" t="s">
        <v>179</v>
      </c>
      <c r="C136" s="20" t="s">
        <v>9</v>
      </c>
      <c r="D136" s="16">
        <f>SUM(F136)</f>
        <v>112684.4</v>
      </c>
      <c r="E136" s="20"/>
      <c r="F136" s="345">
        <v>112684.4</v>
      </c>
      <c r="G136" s="16">
        <f t="shared" si="25"/>
        <v>0</v>
      </c>
      <c r="H136" s="20"/>
      <c r="I136" s="20"/>
      <c r="J136" s="16">
        <f t="shared" si="26"/>
        <v>0</v>
      </c>
      <c r="K136" s="21"/>
      <c r="L136" s="21"/>
      <c r="M136" s="17">
        <f t="shared" si="17"/>
        <v>0</v>
      </c>
      <c r="N136" s="17">
        <f t="shared" si="18"/>
        <v>0</v>
      </c>
      <c r="O136" s="17">
        <f t="shared" si="19"/>
        <v>0</v>
      </c>
      <c r="P136" s="16">
        <f t="shared" si="27"/>
        <v>0</v>
      </c>
      <c r="Q136" s="21"/>
      <c r="R136" s="21"/>
      <c r="S136" s="16">
        <f t="shared" si="28"/>
        <v>0</v>
      </c>
      <c r="T136" s="21"/>
      <c r="U136" s="21"/>
      <c r="V136" s="43"/>
    </row>
    <row r="137" spans="1:22" ht="39.75" customHeight="1" thickBot="1" x14ac:dyDescent="0.2">
      <c r="A137" s="24" t="s">
        <v>180</v>
      </c>
      <c r="B137" s="25" t="s">
        <v>181</v>
      </c>
      <c r="C137" s="26" t="s">
        <v>9</v>
      </c>
      <c r="D137" s="16">
        <f t="shared" si="20"/>
        <v>1081.3</v>
      </c>
      <c r="E137" s="349">
        <v>1081.3</v>
      </c>
      <c r="F137" s="350">
        <v>0</v>
      </c>
      <c r="G137" s="16">
        <f t="shared" si="25"/>
        <v>0</v>
      </c>
      <c r="H137" s="26"/>
      <c r="I137" s="26"/>
      <c r="J137" s="16">
        <f t="shared" si="26"/>
        <v>0</v>
      </c>
      <c r="K137" s="27"/>
      <c r="L137" s="27"/>
      <c r="M137" s="17">
        <f t="shared" si="17"/>
        <v>0</v>
      </c>
      <c r="N137" s="17">
        <f t="shared" si="18"/>
        <v>0</v>
      </c>
      <c r="O137" s="17">
        <f t="shared" si="19"/>
        <v>0</v>
      </c>
      <c r="P137" s="16">
        <f t="shared" si="27"/>
        <v>0</v>
      </c>
      <c r="Q137" s="27"/>
      <c r="R137" s="27"/>
      <c r="S137" s="16">
        <f t="shared" si="28"/>
        <v>0</v>
      </c>
      <c r="T137" s="27"/>
      <c r="U137" s="27"/>
      <c r="V137" s="44"/>
    </row>
    <row r="138" spans="1:22" x14ac:dyDescent="0.15">
      <c r="A138" s="28"/>
      <c r="B138" s="29"/>
      <c r="C138" s="28"/>
      <c r="D138" s="28"/>
      <c r="E138" s="28"/>
      <c r="F138" s="28"/>
      <c r="G138" s="28"/>
      <c r="H138" s="28"/>
      <c r="I138" s="28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1:22" x14ac:dyDescent="0.15">
      <c r="A139" s="28"/>
      <c r="B139" s="29"/>
      <c r="C139" s="28"/>
      <c r="D139" s="28"/>
      <c r="E139" s="28"/>
      <c r="F139" s="28"/>
      <c r="G139" s="28"/>
      <c r="H139" s="28"/>
      <c r="I139" s="28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</row>
    <row r="140" spans="1:22" x14ac:dyDescent="0.15">
      <c r="A140" s="28"/>
      <c r="B140" s="29"/>
      <c r="C140" s="28"/>
      <c r="D140" s="28"/>
      <c r="E140" s="28"/>
      <c r="F140" s="28"/>
      <c r="G140" s="28"/>
      <c r="H140" s="28"/>
      <c r="I140" s="28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</row>
  </sheetData>
  <mergeCells count="23">
    <mergeCell ref="A4:U4"/>
    <mergeCell ref="K7:L7"/>
    <mergeCell ref="J7:J8"/>
    <mergeCell ref="P7:P8"/>
    <mergeCell ref="Q7:R7"/>
    <mergeCell ref="E7:F7"/>
    <mergeCell ref="G7:G8"/>
    <mergeCell ref="D7:D8"/>
    <mergeCell ref="D6:F6"/>
    <mergeCell ref="G6:I6"/>
    <mergeCell ref="M6:O6"/>
    <mergeCell ref="M7:M8"/>
    <mergeCell ref="N7:O7"/>
    <mergeCell ref="T7:U7"/>
    <mergeCell ref="S7:S8"/>
    <mergeCell ref="V7:V8"/>
    <mergeCell ref="B6:B8"/>
    <mergeCell ref="A6:A8"/>
    <mergeCell ref="J6:L6"/>
    <mergeCell ref="P6:R6"/>
    <mergeCell ref="S6:U6"/>
    <mergeCell ref="H7:I7"/>
    <mergeCell ref="C6:C8"/>
  </mergeCells>
  <pageMargins left="0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309"/>
  <sheetViews>
    <sheetView topLeftCell="L1" workbookViewId="0">
      <selection activeCell="L5" sqref="L5:L6"/>
    </sheetView>
  </sheetViews>
  <sheetFormatPr defaultRowHeight="10.5" x14ac:dyDescent="0.15"/>
  <cols>
    <col min="1" max="4" width="9.33203125" style="65"/>
    <col min="5" max="5" width="61.5" style="65" customWidth="1"/>
    <col min="6" max="6" width="16.6640625" style="65" customWidth="1"/>
    <col min="7" max="7" width="11.6640625" style="65" customWidth="1"/>
    <col min="8" max="8" width="10.83203125" style="65" customWidth="1"/>
    <col min="9" max="9" width="13.33203125" style="65" customWidth="1"/>
    <col min="10" max="10" width="14.33203125" style="65" customWidth="1"/>
    <col min="11" max="11" width="14.5" style="65" customWidth="1"/>
    <col min="12" max="12" width="18" style="65" customWidth="1"/>
    <col min="13" max="14" width="18" style="363" customWidth="1"/>
    <col min="15" max="15" width="11.6640625" style="65" customWidth="1"/>
    <col min="16" max="16" width="10.1640625" style="65" customWidth="1"/>
    <col min="17" max="17" width="13.6640625" style="65" customWidth="1"/>
    <col min="18" max="18" width="18" style="65" customWidth="1"/>
    <col min="19" max="20" width="18" style="363" customWidth="1"/>
    <col min="21" max="21" width="14.83203125" style="65" customWidth="1"/>
    <col min="22" max="22" width="14.1640625" style="65" customWidth="1"/>
    <col min="23" max="23" width="12.83203125" style="65" customWidth="1"/>
    <col min="24" max="24" width="18" style="65" customWidth="1"/>
    <col min="25" max="16384" width="9.33203125" style="65"/>
  </cols>
  <sheetData>
    <row r="2" spans="1:25" ht="36.75" customHeight="1" x14ac:dyDescent="0.15">
      <c r="B2" s="454" t="s">
        <v>308</v>
      </c>
      <c r="C2" s="455"/>
      <c r="D2" s="455"/>
      <c r="E2" s="455"/>
      <c r="F2" s="455"/>
      <c r="G2" s="455"/>
      <c r="H2" s="455"/>
      <c r="I2" s="455"/>
      <c r="J2" s="79"/>
      <c r="K2" s="79"/>
      <c r="L2" s="79"/>
      <c r="M2" s="79"/>
      <c r="N2" s="79"/>
      <c r="O2" s="79"/>
      <c r="P2" s="79"/>
      <c r="Q2" s="79"/>
      <c r="R2" s="79"/>
      <c r="S2" s="384"/>
      <c r="T2" s="384"/>
      <c r="U2" s="79"/>
      <c r="V2" s="456" t="s">
        <v>302</v>
      </c>
      <c r="W2" s="456"/>
      <c r="X2" s="456"/>
    </row>
    <row r="3" spans="1:25" ht="15.75" thickBot="1" x14ac:dyDescent="0.2">
      <c r="A3" s="67"/>
      <c r="B3" s="67"/>
      <c r="C3" s="67"/>
      <c r="D3" s="67"/>
      <c r="E3" s="67"/>
      <c r="F3" s="67"/>
      <c r="G3" s="67"/>
      <c r="H3" s="67"/>
      <c r="R3" s="361"/>
      <c r="S3" s="385"/>
      <c r="T3" s="386"/>
      <c r="W3" s="31" t="s">
        <v>0</v>
      </c>
    </row>
    <row r="4" spans="1:25" ht="24" customHeight="1" x14ac:dyDescent="0.15">
      <c r="A4" s="451" t="s">
        <v>539</v>
      </c>
      <c r="B4" s="451" t="s">
        <v>360</v>
      </c>
      <c r="C4" s="451" t="s">
        <v>361</v>
      </c>
      <c r="D4" s="451" t="s">
        <v>362</v>
      </c>
      <c r="E4" s="458" t="s">
        <v>359</v>
      </c>
      <c r="F4" s="447" t="s">
        <v>312</v>
      </c>
      <c r="G4" s="447"/>
      <c r="H4" s="447"/>
      <c r="I4" s="447" t="s">
        <v>313</v>
      </c>
      <c r="J4" s="447"/>
      <c r="K4" s="447"/>
      <c r="L4" s="447" t="s">
        <v>182</v>
      </c>
      <c r="M4" s="447"/>
      <c r="N4" s="447"/>
      <c r="O4" s="461" t="s">
        <v>314</v>
      </c>
      <c r="P4" s="462"/>
      <c r="Q4" s="463"/>
      <c r="R4" s="464" t="s">
        <v>183</v>
      </c>
      <c r="S4" s="465"/>
      <c r="T4" s="465"/>
      <c r="U4" s="447" t="s">
        <v>184</v>
      </c>
      <c r="V4" s="447"/>
      <c r="W4" s="466"/>
      <c r="X4" s="41" t="s">
        <v>315</v>
      </c>
    </row>
    <row r="5" spans="1:25" ht="15" customHeight="1" x14ac:dyDescent="0.15">
      <c r="A5" s="452"/>
      <c r="B5" s="452"/>
      <c r="C5" s="452"/>
      <c r="D5" s="452"/>
      <c r="E5" s="459"/>
      <c r="F5" s="448" t="s">
        <v>4</v>
      </c>
      <c r="G5" s="448" t="s">
        <v>5</v>
      </c>
      <c r="H5" s="448"/>
      <c r="I5" s="448" t="s">
        <v>4</v>
      </c>
      <c r="J5" s="448" t="s">
        <v>5</v>
      </c>
      <c r="K5" s="448"/>
      <c r="L5" s="448" t="s">
        <v>4</v>
      </c>
      <c r="M5" s="448" t="s">
        <v>5</v>
      </c>
      <c r="N5" s="448"/>
      <c r="O5" s="448" t="s">
        <v>4</v>
      </c>
      <c r="P5" s="448" t="s">
        <v>5</v>
      </c>
      <c r="Q5" s="448"/>
      <c r="R5" s="448" t="s">
        <v>4</v>
      </c>
      <c r="S5" s="448" t="s">
        <v>5</v>
      </c>
      <c r="T5" s="448"/>
      <c r="U5" s="448" t="s">
        <v>4</v>
      </c>
      <c r="V5" s="448" t="s">
        <v>5</v>
      </c>
      <c r="W5" s="457"/>
      <c r="X5" s="442" t="s">
        <v>316</v>
      </c>
    </row>
    <row r="6" spans="1:25" ht="76.5" customHeight="1" x14ac:dyDescent="0.15">
      <c r="A6" s="453"/>
      <c r="B6" s="453"/>
      <c r="C6" s="453"/>
      <c r="D6" s="453"/>
      <c r="E6" s="460"/>
      <c r="F6" s="448"/>
      <c r="G6" s="12" t="s">
        <v>6</v>
      </c>
      <c r="H6" s="12" t="s">
        <v>7</v>
      </c>
      <c r="I6" s="448"/>
      <c r="J6" s="12" t="s">
        <v>6</v>
      </c>
      <c r="K6" s="12" t="s">
        <v>7</v>
      </c>
      <c r="L6" s="448"/>
      <c r="M6" s="12" t="s">
        <v>6</v>
      </c>
      <c r="N6" s="12" t="s">
        <v>7</v>
      </c>
      <c r="O6" s="448"/>
      <c r="P6" s="12" t="s">
        <v>6</v>
      </c>
      <c r="Q6" s="12" t="s">
        <v>7</v>
      </c>
      <c r="R6" s="448"/>
      <c r="S6" s="12" t="s">
        <v>6</v>
      </c>
      <c r="T6" s="12" t="s">
        <v>7</v>
      </c>
      <c r="U6" s="448"/>
      <c r="V6" s="12" t="s">
        <v>6</v>
      </c>
      <c r="W6" s="40" t="s">
        <v>7</v>
      </c>
      <c r="X6" s="442"/>
    </row>
    <row r="7" spans="1:25" x14ac:dyDescent="0.15">
      <c r="A7" s="69">
        <v>1</v>
      </c>
      <c r="B7" s="69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  <c r="O7" s="69">
        <v>15</v>
      </c>
      <c r="P7" s="69">
        <v>16</v>
      </c>
      <c r="Q7" s="69">
        <v>17</v>
      </c>
      <c r="R7" s="69">
        <v>18</v>
      </c>
      <c r="S7" s="69">
        <v>19</v>
      </c>
      <c r="T7" s="69">
        <v>20</v>
      </c>
      <c r="U7" s="69">
        <v>21</v>
      </c>
      <c r="V7" s="69">
        <v>22</v>
      </c>
      <c r="W7" s="69">
        <v>23</v>
      </c>
      <c r="X7" s="69">
        <v>24</v>
      </c>
    </row>
    <row r="8" spans="1:25" ht="51" x14ac:dyDescent="0.15">
      <c r="A8" s="74">
        <v>2000</v>
      </c>
      <c r="B8" s="74" t="s">
        <v>364</v>
      </c>
      <c r="C8" s="74" t="s">
        <v>364</v>
      </c>
      <c r="D8" s="74" t="s">
        <v>364</v>
      </c>
      <c r="E8" s="75" t="s">
        <v>363</v>
      </c>
      <c r="F8" s="76">
        <f t="shared" ref="F8:N8" si="0">SUM(F9,F43,F60,F89,F142,F162,F182,F211,F241,F272,F304)</f>
        <v>2249444</v>
      </c>
      <c r="G8" s="76">
        <f t="shared" si="0"/>
        <v>1623384.1999999997</v>
      </c>
      <c r="H8" s="76">
        <f t="shared" si="0"/>
        <v>738744.10000000009</v>
      </c>
      <c r="I8" s="76">
        <f t="shared" si="0"/>
        <v>2204160.4000000004</v>
      </c>
      <c r="J8" s="76">
        <f t="shared" si="0"/>
        <v>1931363.7</v>
      </c>
      <c r="K8" s="76">
        <f t="shared" si="0"/>
        <v>272796.7</v>
      </c>
      <c r="L8" s="76">
        <f t="shared" si="0"/>
        <v>2314709.7999999998</v>
      </c>
      <c r="M8" s="76">
        <f t="shared" si="0"/>
        <v>2028275.8</v>
      </c>
      <c r="N8" s="76">
        <f t="shared" si="0"/>
        <v>286434</v>
      </c>
      <c r="O8" s="77">
        <f>L8-I8</f>
        <v>110549.39999999944</v>
      </c>
      <c r="P8" s="77">
        <f>M8-J8</f>
        <v>96912.100000000093</v>
      </c>
      <c r="Q8" s="77">
        <f>N8-K8</f>
        <v>13637.299999999988</v>
      </c>
      <c r="R8" s="76">
        <f t="shared" ref="R8:W8" si="1">SUM(R9,R43,R60,R89,R142,R162,R182,R211,R241,R272,R304)</f>
        <v>2488158.6</v>
      </c>
      <c r="S8" s="76">
        <f t="shared" si="1"/>
        <v>2187404.6</v>
      </c>
      <c r="T8" s="76">
        <f t="shared" si="1"/>
        <v>300754</v>
      </c>
      <c r="U8" s="76">
        <f t="shared" si="1"/>
        <v>2839248.6</v>
      </c>
      <c r="V8" s="76">
        <f t="shared" si="1"/>
        <v>2523456.6</v>
      </c>
      <c r="W8" s="76">
        <f t="shared" si="1"/>
        <v>315792</v>
      </c>
      <c r="X8" s="73"/>
      <c r="Y8" s="66"/>
    </row>
    <row r="9" spans="1:25" ht="51" x14ac:dyDescent="0.15">
      <c r="A9" s="74">
        <v>2100</v>
      </c>
      <c r="B9" s="74" t="s">
        <v>192</v>
      </c>
      <c r="C9" s="74" t="s">
        <v>191</v>
      </c>
      <c r="D9" s="74" t="s">
        <v>191</v>
      </c>
      <c r="E9" s="75" t="s">
        <v>365</v>
      </c>
      <c r="F9" s="76">
        <f t="shared" ref="F9:N9" si="2">SUM(F11,F16,F20,F25,F28,F31,F34,F37)</f>
        <v>717515.2</v>
      </c>
      <c r="G9" s="76">
        <f t="shared" si="2"/>
        <v>603988.69999999995</v>
      </c>
      <c r="H9" s="76">
        <f t="shared" si="2"/>
        <v>113526.5</v>
      </c>
      <c r="I9" s="76">
        <f t="shared" si="2"/>
        <v>536512.70000000007</v>
      </c>
      <c r="J9" s="76">
        <f t="shared" si="2"/>
        <v>501374.5</v>
      </c>
      <c r="K9" s="76">
        <f t="shared" si="2"/>
        <v>35138.199999999997</v>
      </c>
      <c r="L9" s="76">
        <f t="shared" si="2"/>
        <v>563678.80000000005</v>
      </c>
      <c r="M9" s="76">
        <f t="shared" si="2"/>
        <v>526784.80000000005</v>
      </c>
      <c r="N9" s="76">
        <f t="shared" si="2"/>
        <v>36894</v>
      </c>
      <c r="O9" s="77">
        <f t="shared" ref="O9:O72" si="3">L9-I9</f>
        <v>27166.099999999977</v>
      </c>
      <c r="P9" s="77">
        <f t="shared" ref="P9:P72" si="4">M9-J9</f>
        <v>25410.300000000047</v>
      </c>
      <c r="Q9" s="77">
        <f t="shared" ref="Q9:Q72" si="5">N9-K9</f>
        <v>1755.8000000000029</v>
      </c>
      <c r="R9" s="76">
        <f t="shared" ref="R9:W9" si="6">SUM(R11,R16,R20,R25,R28,R31,R34,R37)</f>
        <v>591647</v>
      </c>
      <c r="S9" s="76">
        <f t="shared" si="6"/>
        <v>552909</v>
      </c>
      <c r="T9" s="76">
        <f t="shared" si="6"/>
        <v>38738</v>
      </c>
      <c r="U9" s="76">
        <f t="shared" si="6"/>
        <v>621230</v>
      </c>
      <c r="V9" s="76">
        <f t="shared" si="6"/>
        <v>580555</v>
      </c>
      <c r="W9" s="76">
        <f t="shared" si="6"/>
        <v>40675</v>
      </c>
      <c r="X9" s="73"/>
      <c r="Y9" s="66"/>
    </row>
    <row r="10" spans="1:25" ht="12.75" x14ac:dyDescent="0.15">
      <c r="A10" s="70"/>
      <c r="B10" s="70"/>
      <c r="C10" s="70"/>
      <c r="D10" s="70"/>
      <c r="E10" s="71" t="s">
        <v>366</v>
      </c>
      <c r="F10" s="78"/>
      <c r="G10" s="78"/>
      <c r="H10" s="78"/>
      <c r="I10" s="78"/>
      <c r="J10" s="78"/>
      <c r="K10" s="78"/>
      <c r="L10" s="78"/>
      <c r="M10" s="78"/>
      <c r="N10" s="78"/>
      <c r="O10" s="77"/>
      <c r="P10" s="77"/>
      <c r="Q10" s="77"/>
      <c r="R10" s="78"/>
      <c r="S10" s="78"/>
      <c r="T10" s="78"/>
      <c r="U10" s="78"/>
      <c r="V10" s="78"/>
      <c r="W10" s="78"/>
      <c r="X10" s="73"/>
      <c r="Y10" s="66"/>
    </row>
    <row r="11" spans="1:25" ht="51" x14ac:dyDescent="0.15">
      <c r="A11" s="74">
        <v>2110</v>
      </c>
      <c r="B11" s="74" t="s">
        <v>192</v>
      </c>
      <c r="C11" s="74" t="s">
        <v>192</v>
      </c>
      <c r="D11" s="74" t="s">
        <v>191</v>
      </c>
      <c r="E11" s="75" t="s">
        <v>367</v>
      </c>
      <c r="F11" s="76">
        <f t="shared" ref="F11:N11" si="7">SUM(F13:F15)</f>
        <v>638023.29999999993</v>
      </c>
      <c r="G11" s="76">
        <f t="shared" si="7"/>
        <v>565644.6</v>
      </c>
      <c r="H11" s="76">
        <f t="shared" si="7"/>
        <v>72378.7</v>
      </c>
      <c r="I11" s="76">
        <f t="shared" si="7"/>
        <v>500191.4</v>
      </c>
      <c r="J11" s="76">
        <f t="shared" si="7"/>
        <v>473955.5</v>
      </c>
      <c r="K11" s="76">
        <f t="shared" si="7"/>
        <v>26235.9</v>
      </c>
      <c r="L11" s="76">
        <f t="shared" si="7"/>
        <v>525543.80000000005</v>
      </c>
      <c r="M11" s="76">
        <f t="shared" si="7"/>
        <v>497996.79999999999</v>
      </c>
      <c r="N11" s="76">
        <f t="shared" si="7"/>
        <v>27547</v>
      </c>
      <c r="O11" s="77">
        <f t="shared" si="3"/>
        <v>25352.400000000023</v>
      </c>
      <c r="P11" s="77">
        <f t="shared" si="4"/>
        <v>24041.299999999988</v>
      </c>
      <c r="Q11" s="77">
        <f t="shared" si="5"/>
        <v>1311.0999999999985</v>
      </c>
      <c r="R11" s="76">
        <f t="shared" ref="R11:W11" si="8">SUM(R13:R15)</f>
        <v>551606</v>
      </c>
      <c r="S11" s="76">
        <f t="shared" si="8"/>
        <v>522682</v>
      </c>
      <c r="T11" s="76">
        <f t="shared" si="8"/>
        <v>28924</v>
      </c>
      <c r="U11" s="76">
        <f t="shared" si="8"/>
        <v>579188</v>
      </c>
      <c r="V11" s="76">
        <f t="shared" si="8"/>
        <v>548818</v>
      </c>
      <c r="W11" s="76">
        <f t="shared" si="8"/>
        <v>30370</v>
      </c>
      <c r="X11" s="73"/>
      <c r="Y11" s="66"/>
    </row>
    <row r="12" spans="1:25" ht="12.75" x14ac:dyDescent="0.15">
      <c r="A12" s="70"/>
      <c r="B12" s="70"/>
      <c r="C12" s="70"/>
      <c r="D12" s="70"/>
      <c r="E12" s="71" t="s">
        <v>356</v>
      </c>
      <c r="F12" s="78"/>
      <c r="G12" s="78"/>
      <c r="H12" s="78"/>
      <c r="I12" s="78"/>
      <c r="J12" s="78"/>
      <c r="K12" s="78"/>
      <c r="L12" s="78"/>
      <c r="M12" s="78"/>
      <c r="N12" s="78"/>
      <c r="O12" s="77"/>
      <c r="P12" s="77"/>
      <c r="Q12" s="77"/>
      <c r="R12" s="78"/>
      <c r="S12" s="78"/>
      <c r="T12" s="78"/>
      <c r="U12" s="78"/>
      <c r="V12" s="78"/>
      <c r="W12" s="78"/>
      <c r="X12" s="73"/>
      <c r="Y12" s="66"/>
    </row>
    <row r="13" spans="1:25" ht="25.5" x14ac:dyDescent="0.15">
      <c r="A13" s="70">
        <v>2111</v>
      </c>
      <c r="B13" s="70" t="s">
        <v>192</v>
      </c>
      <c r="C13" s="70" t="s">
        <v>192</v>
      </c>
      <c r="D13" s="70" t="s">
        <v>192</v>
      </c>
      <c r="E13" s="71" t="s">
        <v>368</v>
      </c>
      <c r="F13" s="76">
        <f>SUM(G13,H13)</f>
        <v>638023.29999999993</v>
      </c>
      <c r="G13" s="76">
        <v>565644.6</v>
      </c>
      <c r="H13" s="76">
        <v>72378.7</v>
      </c>
      <c r="I13" s="76">
        <f>SUM(J13,K13)</f>
        <v>500191.4</v>
      </c>
      <c r="J13" s="76">
        <v>473955.5</v>
      </c>
      <c r="K13" s="76">
        <v>26235.9</v>
      </c>
      <c r="L13" s="76">
        <f>SUM(M13,N13)</f>
        <v>525543.80000000005</v>
      </c>
      <c r="M13" s="76">
        <v>497996.79999999999</v>
      </c>
      <c r="N13" s="76">
        <v>27547</v>
      </c>
      <c r="O13" s="360">
        <f t="shared" si="3"/>
        <v>25352.400000000023</v>
      </c>
      <c r="P13" s="360">
        <f t="shared" si="4"/>
        <v>24041.299999999988</v>
      </c>
      <c r="Q13" s="360">
        <f t="shared" si="5"/>
        <v>1311.0999999999985</v>
      </c>
      <c r="R13" s="76">
        <f>SUM(S13,T13)</f>
        <v>551606</v>
      </c>
      <c r="S13" s="76">
        <v>522682</v>
      </c>
      <c r="T13" s="76">
        <v>28924</v>
      </c>
      <c r="U13" s="76">
        <f>SUM(V13,W13)</f>
        <v>579188</v>
      </c>
      <c r="V13" s="76">
        <v>548818</v>
      </c>
      <c r="W13" s="76">
        <v>30370</v>
      </c>
      <c r="X13" s="73"/>
      <c r="Y13" s="66"/>
    </row>
    <row r="14" spans="1:25" ht="12.75" x14ac:dyDescent="0.15">
      <c r="A14" s="70">
        <v>2112</v>
      </c>
      <c r="B14" s="70" t="s">
        <v>192</v>
      </c>
      <c r="C14" s="70" t="s">
        <v>192</v>
      </c>
      <c r="D14" s="70" t="s">
        <v>200</v>
      </c>
      <c r="E14" s="71" t="s">
        <v>369</v>
      </c>
      <c r="F14" s="76">
        <f>SUM(G14,H14)</f>
        <v>0</v>
      </c>
      <c r="G14" s="76"/>
      <c r="H14" s="76"/>
      <c r="I14" s="76">
        <f>SUM(J14,K14)</f>
        <v>0</v>
      </c>
      <c r="J14" s="76"/>
      <c r="K14" s="76"/>
      <c r="L14" s="76">
        <f>SUM(M14,N14)</f>
        <v>0</v>
      </c>
      <c r="M14" s="76"/>
      <c r="N14" s="76"/>
      <c r="O14" s="77">
        <f t="shared" si="3"/>
        <v>0</v>
      </c>
      <c r="P14" s="77">
        <f t="shared" si="4"/>
        <v>0</v>
      </c>
      <c r="Q14" s="77">
        <f t="shared" si="5"/>
        <v>0</v>
      </c>
      <c r="R14" s="76">
        <f>SUM(S14,T14)</f>
        <v>0</v>
      </c>
      <c r="S14" s="76"/>
      <c r="T14" s="76"/>
      <c r="U14" s="76">
        <f>SUM(V14,W14)</f>
        <v>0</v>
      </c>
      <c r="V14" s="76"/>
      <c r="W14" s="76"/>
      <c r="X14" s="73"/>
      <c r="Y14" s="66"/>
    </row>
    <row r="15" spans="1:25" ht="12.75" x14ac:dyDescent="0.15">
      <c r="A15" s="70">
        <v>2113</v>
      </c>
      <c r="B15" s="70" t="s">
        <v>192</v>
      </c>
      <c r="C15" s="70" t="s">
        <v>192</v>
      </c>
      <c r="D15" s="70" t="s">
        <v>194</v>
      </c>
      <c r="E15" s="71" t="s">
        <v>370</v>
      </c>
      <c r="F15" s="76">
        <f>SUM(G15,H15)</f>
        <v>0</v>
      </c>
      <c r="G15" s="76"/>
      <c r="H15" s="76"/>
      <c r="I15" s="76">
        <f>SUM(J15,K15)</f>
        <v>0</v>
      </c>
      <c r="J15" s="76"/>
      <c r="K15" s="76"/>
      <c r="L15" s="76">
        <f>SUM(M15,N15)</f>
        <v>0</v>
      </c>
      <c r="M15" s="76"/>
      <c r="N15" s="76"/>
      <c r="O15" s="77">
        <f t="shared" si="3"/>
        <v>0</v>
      </c>
      <c r="P15" s="77">
        <f t="shared" si="4"/>
        <v>0</v>
      </c>
      <c r="Q15" s="77">
        <f t="shared" si="5"/>
        <v>0</v>
      </c>
      <c r="R15" s="76">
        <f>SUM(S15,T15)</f>
        <v>0</v>
      </c>
      <c r="S15" s="76"/>
      <c r="T15" s="76"/>
      <c r="U15" s="76">
        <f>SUM(V15,W15)</f>
        <v>0</v>
      </c>
      <c r="V15" s="76"/>
      <c r="W15" s="76"/>
      <c r="X15" s="73"/>
      <c r="Y15" s="66"/>
    </row>
    <row r="16" spans="1:25" ht="12.75" x14ac:dyDescent="0.15">
      <c r="A16" s="70">
        <v>2120</v>
      </c>
      <c r="B16" s="70" t="s">
        <v>192</v>
      </c>
      <c r="C16" s="70" t="s">
        <v>200</v>
      </c>
      <c r="D16" s="70" t="s">
        <v>191</v>
      </c>
      <c r="E16" s="71" t="s">
        <v>371</v>
      </c>
      <c r="F16" s="76">
        <f t="shared" ref="F16:N16" si="9">SUM(F18:F19)</f>
        <v>0</v>
      </c>
      <c r="G16" s="76">
        <f t="shared" si="9"/>
        <v>0</v>
      </c>
      <c r="H16" s="76">
        <f t="shared" si="9"/>
        <v>0</v>
      </c>
      <c r="I16" s="76">
        <f t="shared" si="9"/>
        <v>0</v>
      </c>
      <c r="J16" s="76">
        <f t="shared" si="9"/>
        <v>0</v>
      </c>
      <c r="K16" s="76">
        <f t="shared" si="9"/>
        <v>0</v>
      </c>
      <c r="L16" s="76">
        <f t="shared" si="9"/>
        <v>0</v>
      </c>
      <c r="M16" s="76">
        <f t="shared" si="9"/>
        <v>0</v>
      </c>
      <c r="N16" s="76">
        <f t="shared" si="9"/>
        <v>0</v>
      </c>
      <c r="O16" s="77">
        <f t="shared" si="3"/>
        <v>0</v>
      </c>
      <c r="P16" s="77">
        <f t="shared" si="4"/>
        <v>0</v>
      </c>
      <c r="Q16" s="77">
        <f t="shared" si="5"/>
        <v>0</v>
      </c>
      <c r="R16" s="76">
        <f t="shared" ref="R16:W16" si="10">SUM(R18:R19)</f>
        <v>0</v>
      </c>
      <c r="S16" s="76">
        <f t="shared" si="10"/>
        <v>0</v>
      </c>
      <c r="T16" s="76">
        <f t="shared" si="10"/>
        <v>0</v>
      </c>
      <c r="U16" s="76">
        <f t="shared" si="10"/>
        <v>0</v>
      </c>
      <c r="V16" s="76">
        <f t="shared" si="10"/>
        <v>0</v>
      </c>
      <c r="W16" s="76">
        <f t="shared" si="10"/>
        <v>0</v>
      </c>
      <c r="X16" s="73"/>
      <c r="Y16" s="66"/>
    </row>
    <row r="17" spans="1:25" ht="12.75" x14ac:dyDescent="0.15">
      <c r="A17" s="70"/>
      <c r="B17" s="70"/>
      <c r="C17" s="70"/>
      <c r="D17" s="70"/>
      <c r="E17" s="71" t="s">
        <v>356</v>
      </c>
      <c r="F17" s="78"/>
      <c r="G17" s="78"/>
      <c r="H17" s="78"/>
      <c r="I17" s="78"/>
      <c r="J17" s="78"/>
      <c r="K17" s="78"/>
      <c r="L17" s="78"/>
      <c r="M17" s="78"/>
      <c r="N17" s="78"/>
      <c r="O17" s="77"/>
      <c r="P17" s="77"/>
      <c r="Q17" s="77"/>
      <c r="R17" s="78"/>
      <c r="S17" s="78"/>
      <c r="T17" s="78"/>
      <c r="U17" s="78"/>
      <c r="V17" s="78"/>
      <c r="W17" s="78"/>
      <c r="X17" s="73"/>
      <c r="Y17" s="66"/>
    </row>
    <row r="18" spans="1:25" ht="12.75" x14ac:dyDescent="0.15">
      <c r="A18" s="70">
        <v>2121</v>
      </c>
      <c r="B18" s="70" t="s">
        <v>192</v>
      </c>
      <c r="C18" s="70" t="s">
        <v>200</v>
      </c>
      <c r="D18" s="70" t="s">
        <v>192</v>
      </c>
      <c r="E18" s="71" t="s">
        <v>372</v>
      </c>
      <c r="F18" s="76">
        <f>SUM(G18,H18)</f>
        <v>0</v>
      </c>
      <c r="G18" s="76"/>
      <c r="H18" s="76"/>
      <c r="I18" s="76">
        <f>SUM(J18,K18)</f>
        <v>0</v>
      </c>
      <c r="J18" s="76"/>
      <c r="K18" s="76"/>
      <c r="L18" s="76">
        <f>SUM(M18,N18)</f>
        <v>0</v>
      </c>
      <c r="M18" s="76"/>
      <c r="N18" s="76"/>
      <c r="O18" s="77">
        <f t="shared" si="3"/>
        <v>0</v>
      </c>
      <c r="P18" s="77">
        <f t="shared" si="4"/>
        <v>0</v>
      </c>
      <c r="Q18" s="77">
        <f t="shared" si="5"/>
        <v>0</v>
      </c>
      <c r="R18" s="76">
        <f>SUM(S18,T18)</f>
        <v>0</v>
      </c>
      <c r="S18" s="76"/>
      <c r="T18" s="76"/>
      <c r="U18" s="76">
        <f>SUM(V18,W18)</f>
        <v>0</v>
      </c>
      <c r="V18" s="76"/>
      <c r="W18" s="76"/>
      <c r="X18" s="73"/>
      <c r="Y18" s="66"/>
    </row>
    <row r="19" spans="1:25" ht="25.5" x14ac:dyDescent="0.15">
      <c r="A19" s="70">
        <v>2122</v>
      </c>
      <c r="B19" s="70" t="s">
        <v>192</v>
      </c>
      <c r="C19" s="70" t="s">
        <v>200</v>
      </c>
      <c r="D19" s="70" t="s">
        <v>200</v>
      </c>
      <c r="E19" s="71" t="s">
        <v>373</v>
      </c>
      <c r="F19" s="76">
        <f>SUM(G19,H19)</f>
        <v>0</v>
      </c>
      <c r="G19" s="76"/>
      <c r="H19" s="76"/>
      <c r="I19" s="76">
        <f>SUM(J19,K19)</f>
        <v>0</v>
      </c>
      <c r="J19" s="76"/>
      <c r="K19" s="76"/>
      <c r="L19" s="76">
        <f>SUM(M19,N19)</f>
        <v>0</v>
      </c>
      <c r="M19" s="76"/>
      <c r="N19" s="76"/>
      <c r="O19" s="77">
        <f t="shared" si="3"/>
        <v>0</v>
      </c>
      <c r="P19" s="77">
        <f t="shared" si="4"/>
        <v>0</v>
      </c>
      <c r="Q19" s="77">
        <f t="shared" si="5"/>
        <v>0</v>
      </c>
      <c r="R19" s="76">
        <f>SUM(S19,T19)</f>
        <v>0</v>
      </c>
      <c r="S19" s="76"/>
      <c r="T19" s="76"/>
      <c r="U19" s="76">
        <f>SUM(V19,W19)</f>
        <v>0</v>
      </c>
      <c r="V19" s="76"/>
      <c r="W19" s="76"/>
      <c r="X19" s="73"/>
      <c r="Y19" s="66"/>
    </row>
    <row r="20" spans="1:25" ht="12.75" x14ac:dyDescent="0.15">
      <c r="A20" s="70">
        <v>2130</v>
      </c>
      <c r="B20" s="70" t="s">
        <v>192</v>
      </c>
      <c r="C20" s="70" t="s">
        <v>194</v>
      </c>
      <c r="D20" s="70" t="s">
        <v>191</v>
      </c>
      <c r="E20" s="71" t="s">
        <v>374</v>
      </c>
      <c r="F20" s="76">
        <f t="shared" ref="F20:N20" si="11">SUM(F22:F24)</f>
        <v>12659</v>
      </c>
      <c r="G20" s="76">
        <f t="shared" si="11"/>
        <v>12659</v>
      </c>
      <c r="H20" s="76">
        <f t="shared" si="11"/>
        <v>0</v>
      </c>
      <c r="I20" s="76">
        <f t="shared" si="11"/>
        <v>8160</v>
      </c>
      <c r="J20" s="76">
        <f t="shared" si="11"/>
        <v>8160</v>
      </c>
      <c r="K20" s="76">
        <f t="shared" si="11"/>
        <v>0</v>
      </c>
      <c r="L20" s="76">
        <f t="shared" si="11"/>
        <v>8568</v>
      </c>
      <c r="M20" s="76">
        <f t="shared" si="11"/>
        <v>8568</v>
      </c>
      <c r="N20" s="76">
        <f t="shared" si="11"/>
        <v>0</v>
      </c>
      <c r="O20" s="77">
        <f t="shared" si="3"/>
        <v>408</v>
      </c>
      <c r="P20" s="77">
        <f t="shared" si="4"/>
        <v>408</v>
      </c>
      <c r="Q20" s="77">
        <f t="shared" si="5"/>
        <v>0</v>
      </c>
      <c r="R20" s="76">
        <f t="shared" ref="R20:W20" si="12">SUM(R22:R24)</f>
        <v>8996</v>
      </c>
      <c r="S20" s="76">
        <f t="shared" si="12"/>
        <v>8996</v>
      </c>
      <c r="T20" s="76">
        <f t="shared" si="12"/>
        <v>0</v>
      </c>
      <c r="U20" s="76">
        <f t="shared" si="12"/>
        <v>9445</v>
      </c>
      <c r="V20" s="76">
        <f t="shared" si="12"/>
        <v>9445</v>
      </c>
      <c r="W20" s="76">
        <f t="shared" si="12"/>
        <v>0</v>
      </c>
      <c r="X20" s="73"/>
      <c r="Y20" s="66"/>
    </row>
    <row r="21" spans="1:25" ht="12.75" x14ac:dyDescent="0.15">
      <c r="A21" s="70"/>
      <c r="B21" s="70"/>
      <c r="C21" s="70"/>
      <c r="D21" s="70"/>
      <c r="E21" s="71" t="s">
        <v>356</v>
      </c>
      <c r="F21" s="78"/>
      <c r="G21" s="78"/>
      <c r="H21" s="78"/>
      <c r="I21" s="78"/>
      <c r="J21" s="78"/>
      <c r="K21" s="78"/>
      <c r="L21" s="78"/>
      <c r="M21" s="78"/>
      <c r="N21" s="78"/>
      <c r="O21" s="77"/>
      <c r="P21" s="77"/>
      <c r="Q21" s="77"/>
      <c r="R21" s="78"/>
      <c r="S21" s="78"/>
      <c r="T21" s="78"/>
      <c r="U21" s="78"/>
      <c r="V21" s="78"/>
      <c r="W21" s="78"/>
      <c r="X21" s="73"/>
      <c r="Y21" s="66"/>
    </row>
    <row r="22" spans="1:25" ht="25.5" x14ac:dyDescent="0.15">
      <c r="A22" s="70">
        <v>2131</v>
      </c>
      <c r="B22" s="70" t="s">
        <v>192</v>
      </c>
      <c r="C22" s="70" t="s">
        <v>194</v>
      </c>
      <c r="D22" s="70" t="s">
        <v>192</v>
      </c>
      <c r="E22" s="71" t="s">
        <v>375</v>
      </c>
      <c r="F22" s="76">
        <f>SUM(G22,H22)</f>
        <v>0</v>
      </c>
      <c r="G22" s="76"/>
      <c r="H22" s="76"/>
      <c r="I22" s="76">
        <f>SUM(J22,K22)</f>
        <v>0</v>
      </c>
      <c r="J22" s="76"/>
      <c r="K22" s="76"/>
      <c r="L22" s="76">
        <f>SUM(M22,N22)</f>
        <v>0</v>
      </c>
      <c r="M22" s="76"/>
      <c r="N22" s="76"/>
      <c r="O22" s="77">
        <f t="shared" si="3"/>
        <v>0</v>
      </c>
      <c r="P22" s="77">
        <f t="shared" si="4"/>
        <v>0</v>
      </c>
      <c r="Q22" s="77">
        <f t="shared" si="5"/>
        <v>0</v>
      </c>
      <c r="R22" s="76">
        <f>SUM(S22,T22)</f>
        <v>0</v>
      </c>
      <c r="S22" s="76"/>
      <c r="T22" s="76"/>
      <c r="U22" s="76">
        <f>SUM(V22,W22)</f>
        <v>0</v>
      </c>
      <c r="V22" s="76"/>
      <c r="W22" s="76"/>
      <c r="X22" s="73"/>
      <c r="Y22" s="66"/>
    </row>
    <row r="23" spans="1:25" ht="25.5" x14ac:dyDescent="0.15">
      <c r="A23" s="70">
        <v>2132</v>
      </c>
      <c r="B23" s="70" t="s">
        <v>192</v>
      </c>
      <c r="C23" s="70" t="s">
        <v>194</v>
      </c>
      <c r="D23" s="70" t="s">
        <v>200</v>
      </c>
      <c r="E23" s="71" t="s">
        <v>376</v>
      </c>
      <c r="F23" s="76">
        <f>SUM(G23,H23)</f>
        <v>0</v>
      </c>
      <c r="G23" s="76"/>
      <c r="H23" s="76"/>
      <c r="I23" s="76">
        <f>SUM(J23,K23)</f>
        <v>0</v>
      </c>
      <c r="J23" s="76"/>
      <c r="K23" s="76"/>
      <c r="L23" s="76">
        <f>SUM(M23,N23)</f>
        <v>0</v>
      </c>
      <c r="M23" s="76"/>
      <c r="N23" s="76"/>
      <c r="O23" s="77">
        <f t="shared" si="3"/>
        <v>0</v>
      </c>
      <c r="P23" s="77">
        <f t="shared" si="4"/>
        <v>0</v>
      </c>
      <c r="Q23" s="77">
        <f t="shared" si="5"/>
        <v>0</v>
      </c>
      <c r="R23" s="76">
        <f>SUM(S23,T23)</f>
        <v>0</v>
      </c>
      <c r="S23" s="76"/>
      <c r="T23" s="76"/>
      <c r="U23" s="76">
        <f>SUM(V23,W23)</f>
        <v>0</v>
      </c>
      <c r="V23" s="76"/>
      <c r="W23" s="76"/>
      <c r="X23" s="73"/>
      <c r="Y23" s="66"/>
    </row>
    <row r="24" spans="1:25" ht="12.75" x14ac:dyDescent="0.15">
      <c r="A24" s="70">
        <v>2133</v>
      </c>
      <c r="B24" s="70" t="s">
        <v>192</v>
      </c>
      <c r="C24" s="70" t="s">
        <v>194</v>
      </c>
      <c r="D24" s="70" t="s">
        <v>194</v>
      </c>
      <c r="E24" s="71" t="s">
        <v>377</v>
      </c>
      <c r="F24" s="76">
        <f>SUM(G24,H24)</f>
        <v>12659</v>
      </c>
      <c r="G24" s="76">
        <v>12659</v>
      </c>
      <c r="H24" s="76">
        <v>0</v>
      </c>
      <c r="I24" s="76">
        <f>SUM(J24,K24)</f>
        <v>8160</v>
      </c>
      <c r="J24" s="76">
        <v>8160</v>
      </c>
      <c r="K24" s="76">
        <v>0</v>
      </c>
      <c r="L24" s="76">
        <f>SUM(M24,N24)</f>
        <v>8568</v>
      </c>
      <c r="M24" s="76">
        <v>8568</v>
      </c>
      <c r="N24" s="76">
        <v>0</v>
      </c>
      <c r="O24" s="77">
        <f t="shared" si="3"/>
        <v>408</v>
      </c>
      <c r="P24" s="77">
        <f t="shared" si="4"/>
        <v>408</v>
      </c>
      <c r="Q24" s="77">
        <f t="shared" si="5"/>
        <v>0</v>
      </c>
      <c r="R24" s="76">
        <f>SUM(S24,T24)</f>
        <v>8996</v>
      </c>
      <c r="S24" s="76">
        <v>8996</v>
      </c>
      <c r="T24" s="76">
        <v>0</v>
      </c>
      <c r="U24" s="76">
        <f>SUM(V24,W24)</f>
        <v>9445</v>
      </c>
      <c r="V24" s="76">
        <v>9445</v>
      </c>
      <c r="W24" s="76">
        <v>0</v>
      </c>
      <c r="X24" s="73"/>
      <c r="Y24" s="66"/>
    </row>
    <row r="25" spans="1:25" ht="12.75" x14ac:dyDescent="0.15">
      <c r="A25" s="70">
        <v>2140</v>
      </c>
      <c r="B25" s="70" t="s">
        <v>192</v>
      </c>
      <c r="C25" s="70" t="s">
        <v>206</v>
      </c>
      <c r="D25" s="70" t="s">
        <v>191</v>
      </c>
      <c r="E25" s="71" t="s">
        <v>378</v>
      </c>
      <c r="F25" s="76">
        <f t="shared" ref="F25:N25" si="13">SUM(F27)</f>
        <v>0</v>
      </c>
      <c r="G25" s="76">
        <f t="shared" si="13"/>
        <v>0</v>
      </c>
      <c r="H25" s="76">
        <f>H22</f>
        <v>0</v>
      </c>
      <c r="I25" s="76">
        <f t="shared" si="13"/>
        <v>0</v>
      </c>
      <c r="J25" s="76">
        <f t="shared" si="13"/>
        <v>0</v>
      </c>
      <c r="K25" s="76">
        <f t="shared" si="13"/>
        <v>0</v>
      </c>
      <c r="L25" s="76">
        <f t="shared" si="13"/>
        <v>0</v>
      </c>
      <c r="M25" s="76">
        <f t="shared" si="13"/>
        <v>0</v>
      </c>
      <c r="N25" s="76">
        <f t="shared" si="13"/>
        <v>0</v>
      </c>
      <c r="O25" s="77">
        <f t="shared" si="3"/>
        <v>0</v>
      </c>
      <c r="P25" s="77">
        <f t="shared" si="4"/>
        <v>0</v>
      </c>
      <c r="Q25" s="77">
        <f t="shared" si="5"/>
        <v>0</v>
      </c>
      <c r="R25" s="76">
        <f t="shared" ref="R25:W25" si="14">SUM(R27)</f>
        <v>0</v>
      </c>
      <c r="S25" s="76">
        <f t="shared" si="14"/>
        <v>0</v>
      </c>
      <c r="T25" s="76">
        <f t="shared" si="14"/>
        <v>0</v>
      </c>
      <c r="U25" s="76">
        <f t="shared" si="14"/>
        <v>0</v>
      </c>
      <c r="V25" s="76">
        <f t="shared" si="14"/>
        <v>0</v>
      </c>
      <c r="W25" s="76">
        <f t="shared" si="14"/>
        <v>0</v>
      </c>
      <c r="X25" s="73"/>
      <c r="Y25" s="66"/>
    </row>
    <row r="26" spans="1:25" ht="12.75" x14ac:dyDescent="0.15">
      <c r="A26" s="70"/>
      <c r="B26" s="70"/>
      <c r="C26" s="70"/>
      <c r="D26" s="70"/>
      <c r="E26" s="71" t="s">
        <v>356</v>
      </c>
      <c r="F26" s="78"/>
      <c r="G26" s="78"/>
      <c r="H26" s="78"/>
      <c r="I26" s="78"/>
      <c r="J26" s="78"/>
      <c r="K26" s="78"/>
      <c r="L26" s="78"/>
      <c r="M26" s="78"/>
      <c r="N26" s="78"/>
      <c r="O26" s="77"/>
      <c r="P26" s="77"/>
      <c r="Q26" s="77"/>
      <c r="R26" s="78"/>
      <c r="S26" s="78"/>
      <c r="T26" s="78"/>
      <c r="U26" s="78"/>
      <c r="V26" s="78"/>
      <c r="W26" s="78"/>
      <c r="X26" s="73"/>
      <c r="Y26" s="66"/>
    </row>
    <row r="27" spans="1:25" ht="12.75" x14ac:dyDescent="0.15">
      <c r="A27" s="70">
        <v>2141</v>
      </c>
      <c r="B27" s="70" t="s">
        <v>192</v>
      </c>
      <c r="C27" s="70" t="s">
        <v>206</v>
      </c>
      <c r="D27" s="70" t="s">
        <v>192</v>
      </c>
      <c r="E27" s="71" t="s">
        <v>379</v>
      </c>
      <c r="F27" s="76">
        <f>SUM(G27,H27)</f>
        <v>0</v>
      </c>
      <c r="G27" s="76"/>
      <c r="H27" s="76"/>
      <c r="I27" s="76">
        <f>SUM(J27,K27)</f>
        <v>0</v>
      </c>
      <c r="J27" s="76"/>
      <c r="K27" s="76"/>
      <c r="L27" s="76">
        <f>SUM(M27,N27)</f>
        <v>0</v>
      </c>
      <c r="M27" s="76"/>
      <c r="N27" s="76"/>
      <c r="O27" s="77">
        <f t="shared" si="3"/>
        <v>0</v>
      </c>
      <c r="P27" s="77">
        <f t="shared" si="4"/>
        <v>0</v>
      </c>
      <c r="Q27" s="77">
        <f t="shared" si="5"/>
        <v>0</v>
      </c>
      <c r="R27" s="76">
        <f>SUM(S27,T27)</f>
        <v>0</v>
      </c>
      <c r="S27" s="76"/>
      <c r="T27" s="76"/>
      <c r="U27" s="76">
        <f>SUM(V27,W27)</f>
        <v>0</v>
      </c>
      <c r="V27" s="76"/>
      <c r="W27" s="76"/>
      <c r="X27" s="73"/>
      <c r="Y27" s="66"/>
    </row>
    <row r="28" spans="1:25" ht="25.5" x14ac:dyDescent="0.15">
      <c r="A28" s="70">
        <v>2150</v>
      </c>
      <c r="B28" s="70" t="s">
        <v>192</v>
      </c>
      <c r="C28" s="70" t="s">
        <v>196</v>
      </c>
      <c r="D28" s="70" t="s">
        <v>191</v>
      </c>
      <c r="E28" s="71" t="s">
        <v>380</v>
      </c>
      <c r="F28" s="76">
        <f t="shared" ref="F28:N28" si="15">SUM(F30)</f>
        <v>0</v>
      </c>
      <c r="G28" s="76">
        <f t="shared" si="15"/>
        <v>0</v>
      </c>
      <c r="H28" s="76">
        <f t="shared" si="15"/>
        <v>0</v>
      </c>
      <c r="I28" s="76">
        <f t="shared" si="15"/>
        <v>0</v>
      </c>
      <c r="J28" s="76">
        <f t="shared" si="15"/>
        <v>0</v>
      </c>
      <c r="K28" s="76">
        <f t="shared" si="15"/>
        <v>0</v>
      </c>
      <c r="L28" s="76">
        <f t="shared" si="15"/>
        <v>0</v>
      </c>
      <c r="M28" s="76">
        <f t="shared" si="15"/>
        <v>0</v>
      </c>
      <c r="N28" s="76">
        <f t="shared" si="15"/>
        <v>0</v>
      </c>
      <c r="O28" s="77">
        <f t="shared" si="3"/>
        <v>0</v>
      </c>
      <c r="P28" s="77">
        <f t="shared" si="4"/>
        <v>0</v>
      </c>
      <c r="Q28" s="77">
        <f t="shared" si="5"/>
        <v>0</v>
      </c>
      <c r="R28" s="76">
        <f t="shared" ref="R28:W28" si="16">SUM(R30)</f>
        <v>0</v>
      </c>
      <c r="S28" s="76">
        <f t="shared" si="16"/>
        <v>0</v>
      </c>
      <c r="T28" s="76">
        <f t="shared" si="16"/>
        <v>0</v>
      </c>
      <c r="U28" s="76">
        <f t="shared" si="16"/>
        <v>0</v>
      </c>
      <c r="V28" s="76">
        <f t="shared" si="16"/>
        <v>0</v>
      </c>
      <c r="W28" s="76">
        <f t="shared" si="16"/>
        <v>0</v>
      </c>
      <c r="X28" s="73"/>
      <c r="Y28" s="66"/>
    </row>
    <row r="29" spans="1:25" ht="12.75" x14ac:dyDescent="0.15">
      <c r="A29" s="70"/>
      <c r="B29" s="70"/>
      <c r="C29" s="70"/>
      <c r="D29" s="70"/>
      <c r="E29" s="71" t="s">
        <v>356</v>
      </c>
      <c r="F29" s="78"/>
      <c r="G29" s="78"/>
      <c r="H29" s="78"/>
      <c r="I29" s="78"/>
      <c r="J29" s="78"/>
      <c r="K29" s="78"/>
      <c r="L29" s="78"/>
      <c r="M29" s="78"/>
      <c r="N29" s="78"/>
      <c r="O29" s="77"/>
      <c r="P29" s="77"/>
      <c r="Q29" s="77"/>
      <c r="R29" s="78"/>
      <c r="S29" s="78"/>
      <c r="T29" s="78"/>
      <c r="U29" s="78"/>
      <c r="V29" s="78"/>
      <c r="W29" s="78"/>
      <c r="X29" s="73"/>
      <c r="Y29" s="66"/>
    </row>
    <row r="30" spans="1:25" ht="25.5" x14ac:dyDescent="0.15">
      <c r="A30" s="70">
        <v>2151</v>
      </c>
      <c r="B30" s="70" t="s">
        <v>192</v>
      </c>
      <c r="C30" s="70" t="s">
        <v>196</v>
      </c>
      <c r="D30" s="70" t="s">
        <v>192</v>
      </c>
      <c r="E30" s="71" t="s">
        <v>381</v>
      </c>
      <c r="F30" s="76">
        <f>SUM(G30,H30)</f>
        <v>0</v>
      </c>
      <c r="G30" s="76"/>
      <c r="H30" s="76"/>
      <c r="I30" s="76">
        <f>SUM(J30,K30)</f>
        <v>0</v>
      </c>
      <c r="J30" s="76"/>
      <c r="K30" s="76"/>
      <c r="L30" s="76">
        <f>SUM(M30,N30)</f>
        <v>0</v>
      </c>
      <c r="M30" s="76"/>
      <c r="N30" s="76"/>
      <c r="O30" s="77">
        <f t="shared" si="3"/>
        <v>0</v>
      </c>
      <c r="P30" s="77">
        <f t="shared" si="4"/>
        <v>0</v>
      </c>
      <c r="Q30" s="77">
        <f t="shared" si="5"/>
        <v>0</v>
      </c>
      <c r="R30" s="76">
        <f>SUM(S30,T30)</f>
        <v>0</v>
      </c>
      <c r="S30" s="76"/>
      <c r="T30" s="76"/>
      <c r="U30" s="76">
        <f>SUM(V30,W30)</f>
        <v>0</v>
      </c>
      <c r="V30" s="76"/>
      <c r="W30" s="76"/>
      <c r="X30" s="73"/>
      <c r="Y30" s="66"/>
    </row>
    <row r="31" spans="1:25" ht="25.5" x14ac:dyDescent="0.15">
      <c r="A31" s="70">
        <v>2160</v>
      </c>
      <c r="B31" s="70" t="s">
        <v>192</v>
      </c>
      <c r="C31" s="70" t="s">
        <v>197</v>
      </c>
      <c r="D31" s="70" t="s">
        <v>191</v>
      </c>
      <c r="E31" s="71" t="s">
        <v>382</v>
      </c>
      <c r="F31" s="76">
        <f t="shared" ref="F31:N31" si="17">SUM(F33)</f>
        <v>66832.899999999994</v>
      </c>
      <c r="G31" s="76">
        <f t="shared" si="17"/>
        <v>25685.1</v>
      </c>
      <c r="H31" s="76">
        <f t="shared" si="17"/>
        <v>41147.800000000003</v>
      </c>
      <c r="I31" s="76">
        <f t="shared" si="17"/>
        <v>28161.3</v>
      </c>
      <c r="J31" s="76">
        <f t="shared" si="17"/>
        <v>19259</v>
      </c>
      <c r="K31" s="76">
        <f t="shared" si="17"/>
        <v>8902.2999999999993</v>
      </c>
      <c r="L31" s="76">
        <f t="shared" si="17"/>
        <v>29567</v>
      </c>
      <c r="M31" s="76">
        <f t="shared" si="17"/>
        <v>20220</v>
      </c>
      <c r="N31" s="76">
        <f t="shared" si="17"/>
        <v>9347</v>
      </c>
      <c r="O31" s="77">
        <f t="shared" si="3"/>
        <v>1405.7000000000007</v>
      </c>
      <c r="P31" s="77">
        <f t="shared" si="4"/>
        <v>961</v>
      </c>
      <c r="Q31" s="77">
        <f t="shared" si="5"/>
        <v>444.70000000000073</v>
      </c>
      <c r="R31" s="76">
        <f t="shared" ref="R31:W31" si="18">SUM(R33)</f>
        <v>31045</v>
      </c>
      <c r="S31" s="76">
        <f t="shared" si="18"/>
        <v>21231</v>
      </c>
      <c r="T31" s="76">
        <f t="shared" si="18"/>
        <v>9814</v>
      </c>
      <c r="U31" s="76">
        <f t="shared" si="18"/>
        <v>32597</v>
      </c>
      <c r="V31" s="76">
        <f t="shared" si="18"/>
        <v>22292</v>
      </c>
      <c r="W31" s="76">
        <f t="shared" si="18"/>
        <v>10305</v>
      </c>
      <c r="X31" s="73"/>
      <c r="Y31" s="66"/>
    </row>
    <row r="32" spans="1:25" ht="12.75" x14ac:dyDescent="0.15">
      <c r="A32" s="70"/>
      <c r="B32" s="70"/>
      <c r="C32" s="70"/>
      <c r="D32" s="70"/>
      <c r="E32" s="71" t="s">
        <v>356</v>
      </c>
      <c r="F32" s="78"/>
      <c r="G32" s="78"/>
      <c r="H32" s="78"/>
      <c r="I32" s="78"/>
      <c r="J32" s="78"/>
      <c r="K32" s="78"/>
      <c r="L32" s="78"/>
      <c r="M32" s="78"/>
      <c r="N32" s="78"/>
      <c r="O32" s="77"/>
      <c r="P32" s="77"/>
      <c r="Q32" s="77"/>
      <c r="R32" s="78"/>
      <c r="S32" s="78"/>
      <c r="T32" s="78"/>
      <c r="U32" s="78"/>
      <c r="V32" s="78"/>
      <c r="W32" s="78"/>
      <c r="X32" s="73"/>
      <c r="Y32" s="66"/>
    </row>
    <row r="33" spans="1:25" ht="25.5" x14ac:dyDescent="0.15">
      <c r="A33" s="70">
        <v>2161</v>
      </c>
      <c r="B33" s="70" t="s">
        <v>192</v>
      </c>
      <c r="C33" s="70" t="s">
        <v>197</v>
      </c>
      <c r="D33" s="70" t="s">
        <v>192</v>
      </c>
      <c r="E33" s="71" t="s">
        <v>383</v>
      </c>
      <c r="F33" s="76">
        <f>SUM(G33,H33)</f>
        <v>66832.899999999994</v>
      </c>
      <c r="G33" s="76">
        <v>25685.1</v>
      </c>
      <c r="H33" s="76">
        <v>41147.800000000003</v>
      </c>
      <c r="I33" s="76">
        <f>SUM(J33,K33)</f>
        <v>28161.3</v>
      </c>
      <c r="J33" s="76">
        <v>19259</v>
      </c>
      <c r="K33" s="76">
        <v>8902.2999999999993</v>
      </c>
      <c r="L33" s="76">
        <f>SUM(M33,N33)</f>
        <v>29567</v>
      </c>
      <c r="M33" s="76">
        <v>20220</v>
      </c>
      <c r="N33" s="76">
        <v>9347</v>
      </c>
      <c r="O33" s="77">
        <f t="shared" si="3"/>
        <v>1405.7000000000007</v>
      </c>
      <c r="P33" s="77">
        <f t="shared" si="4"/>
        <v>961</v>
      </c>
      <c r="Q33" s="77">
        <f t="shared" si="5"/>
        <v>444.70000000000073</v>
      </c>
      <c r="R33" s="76">
        <f>SUM(S33,T33)</f>
        <v>31045</v>
      </c>
      <c r="S33" s="76">
        <v>21231</v>
      </c>
      <c r="T33" s="76">
        <v>9814</v>
      </c>
      <c r="U33" s="76">
        <f>SUM(V33,W33)</f>
        <v>32597</v>
      </c>
      <c r="V33" s="76">
        <v>22292</v>
      </c>
      <c r="W33" s="76">
        <v>10305</v>
      </c>
      <c r="X33" s="73"/>
      <c r="Y33" s="66"/>
    </row>
    <row r="34" spans="1:25" ht="12.75" x14ac:dyDescent="0.15">
      <c r="A34" s="70">
        <v>2170</v>
      </c>
      <c r="B34" s="70" t="s">
        <v>192</v>
      </c>
      <c r="C34" s="70" t="s">
        <v>210</v>
      </c>
      <c r="D34" s="70" t="s">
        <v>191</v>
      </c>
      <c r="E34" s="71" t="s">
        <v>384</v>
      </c>
      <c r="F34" s="76">
        <f t="shared" ref="F34:N34" si="19">SUM(F36)</f>
        <v>0</v>
      </c>
      <c r="G34" s="76">
        <f t="shared" si="19"/>
        <v>0</v>
      </c>
      <c r="H34" s="76">
        <f t="shared" si="19"/>
        <v>0</v>
      </c>
      <c r="I34" s="76">
        <f t="shared" si="19"/>
        <v>0</v>
      </c>
      <c r="J34" s="76">
        <f t="shared" si="19"/>
        <v>0</v>
      </c>
      <c r="K34" s="76">
        <f t="shared" si="19"/>
        <v>0</v>
      </c>
      <c r="L34" s="76">
        <f t="shared" si="19"/>
        <v>0</v>
      </c>
      <c r="M34" s="76">
        <f t="shared" si="19"/>
        <v>0</v>
      </c>
      <c r="N34" s="76">
        <f t="shared" si="19"/>
        <v>0</v>
      </c>
      <c r="O34" s="77">
        <f t="shared" si="3"/>
        <v>0</v>
      </c>
      <c r="P34" s="77">
        <f t="shared" si="4"/>
        <v>0</v>
      </c>
      <c r="Q34" s="77">
        <f t="shared" si="5"/>
        <v>0</v>
      </c>
      <c r="R34" s="76">
        <f t="shared" ref="R34:W34" si="20">SUM(R36)</f>
        <v>0</v>
      </c>
      <c r="S34" s="76">
        <f t="shared" si="20"/>
        <v>0</v>
      </c>
      <c r="T34" s="76">
        <f t="shared" si="20"/>
        <v>0</v>
      </c>
      <c r="U34" s="76">
        <f t="shared" si="20"/>
        <v>0</v>
      </c>
      <c r="V34" s="76">
        <f t="shared" si="20"/>
        <v>0</v>
      </c>
      <c r="W34" s="76">
        <f t="shared" si="20"/>
        <v>0</v>
      </c>
      <c r="X34" s="73"/>
      <c r="Y34" s="66"/>
    </row>
    <row r="35" spans="1:25" ht="12.75" x14ac:dyDescent="0.15">
      <c r="A35" s="70"/>
      <c r="B35" s="70"/>
      <c r="C35" s="70"/>
      <c r="D35" s="70"/>
      <c r="E35" s="71" t="s">
        <v>356</v>
      </c>
      <c r="F35" s="78"/>
      <c r="G35" s="78"/>
      <c r="H35" s="78"/>
      <c r="I35" s="78"/>
      <c r="J35" s="78"/>
      <c r="K35" s="78"/>
      <c r="L35" s="78"/>
      <c r="M35" s="78"/>
      <c r="N35" s="78"/>
      <c r="O35" s="77"/>
      <c r="P35" s="77"/>
      <c r="Q35" s="77"/>
      <c r="R35" s="78"/>
      <c r="S35" s="78"/>
      <c r="T35" s="78"/>
      <c r="U35" s="78"/>
      <c r="V35" s="78"/>
      <c r="W35" s="78"/>
      <c r="X35" s="73"/>
      <c r="Y35" s="66"/>
    </row>
    <row r="36" spans="1:25" ht="12.75" x14ac:dyDescent="0.15">
      <c r="A36" s="70">
        <v>2171</v>
      </c>
      <c r="B36" s="70" t="s">
        <v>192</v>
      </c>
      <c r="C36" s="70" t="s">
        <v>210</v>
      </c>
      <c r="D36" s="70" t="s">
        <v>192</v>
      </c>
      <c r="E36" s="71" t="s">
        <v>384</v>
      </c>
      <c r="F36" s="76">
        <f>SUM(G36,H36)</f>
        <v>0</v>
      </c>
      <c r="G36" s="76"/>
      <c r="H36" s="76"/>
      <c r="I36" s="76">
        <f>SUM(J36,K36)</f>
        <v>0</v>
      </c>
      <c r="J36" s="76"/>
      <c r="K36" s="76"/>
      <c r="L36" s="76">
        <f>SUM(M36,N36)</f>
        <v>0</v>
      </c>
      <c r="M36" s="76"/>
      <c r="N36" s="76"/>
      <c r="O36" s="77">
        <f t="shared" si="3"/>
        <v>0</v>
      </c>
      <c r="P36" s="77">
        <f t="shared" si="4"/>
        <v>0</v>
      </c>
      <c r="Q36" s="77">
        <f t="shared" si="5"/>
        <v>0</v>
      </c>
      <c r="R36" s="76">
        <f>SUM(S36,T36)</f>
        <v>0</v>
      </c>
      <c r="S36" s="76"/>
      <c r="T36" s="76"/>
      <c r="U36" s="76">
        <f>SUM(V36,W36)</f>
        <v>0</v>
      </c>
      <c r="V36" s="76"/>
      <c r="W36" s="76"/>
      <c r="X36" s="73"/>
      <c r="Y36" s="66"/>
    </row>
    <row r="37" spans="1:25" ht="25.5" x14ac:dyDescent="0.15">
      <c r="A37" s="70">
        <v>2180</v>
      </c>
      <c r="B37" s="70" t="s">
        <v>192</v>
      </c>
      <c r="C37" s="70" t="s">
        <v>386</v>
      </c>
      <c r="D37" s="70" t="s">
        <v>191</v>
      </c>
      <c r="E37" s="71" t="s">
        <v>385</v>
      </c>
      <c r="F37" s="76">
        <f t="shared" ref="F37:N37" si="21">SUM(F39)</f>
        <v>0</v>
      </c>
      <c r="G37" s="76">
        <f t="shared" si="21"/>
        <v>0</v>
      </c>
      <c r="H37" s="76">
        <f t="shared" si="21"/>
        <v>0</v>
      </c>
      <c r="I37" s="76">
        <f t="shared" si="21"/>
        <v>0</v>
      </c>
      <c r="J37" s="76">
        <f t="shared" si="21"/>
        <v>0</v>
      </c>
      <c r="K37" s="76">
        <f t="shared" si="21"/>
        <v>0</v>
      </c>
      <c r="L37" s="76">
        <f t="shared" si="21"/>
        <v>0</v>
      </c>
      <c r="M37" s="76">
        <f t="shared" si="21"/>
        <v>0</v>
      </c>
      <c r="N37" s="76">
        <f t="shared" si="21"/>
        <v>0</v>
      </c>
      <c r="O37" s="77">
        <f t="shared" si="3"/>
        <v>0</v>
      </c>
      <c r="P37" s="77">
        <f t="shared" si="4"/>
        <v>0</v>
      </c>
      <c r="Q37" s="77">
        <f t="shared" si="5"/>
        <v>0</v>
      </c>
      <c r="R37" s="76">
        <f t="shared" ref="R37:W37" si="22">SUM(R39)</f>
        <v>0</v>
      </c>
      <c r="S37" s="76">
        <f t="shared" si="22"/>
        <v>0</v>
      </c>
      <c r="T37" s="76">
        <f t="shared" si="22"/>
        <v>0</v>
      </c>
      <c r="U37" s="76">
        <f t="shared" si="22"/>
        <v>0</v>
      </c>
      <c r="V37" s="76">
        <f t="shared" si="22"/>
        <v>0</v>
      </c>
      <c r="W37" s="76">
        <f t="shared" si="22"/>
        <v>0</v>
      </c>
      <c r="X37" s="73"/>
      <c r="Y37" s="66"/>
    </row>
    <row r="38" spans="1:25" ht="12.75" x14ac:dyDescent="0.15">
      <c r="A38" s="70"/>
      <c r="B38" s="70"/>
      <c r="C38" s="70"/>
      <c r="D38" s="70"/>
      <c r="E38" s="71" t="s">
        <v>356</v>
      </c>
      <c r="F38" s="78"/>
      <c r="G38" s="78"/>
      <c r="H38" s="78"/>
      <c r="I38" s="78"/>
      <c r="J38" s="78"/>
      <c r="K38" s="78"/>
      <c r="L38" s="78"/>
      <c r="M38" s="78"/>
      <c r="N38" s="78"/>
      <c r="O38" s="77"/>
      <c r="P38" s="77"/>
      <c r="Q38" s="77"/>
      <c r="R38" s="78"/>
      <c r="S38" s="78"/>
      <c r="T38" s="78"/>
      <c r="U38" s="78"/>
      <c r="V38" s="78"/>
      <c r="W38" s="78"/>
      <c r="X38" s="73"/>
      <c r="Y38" s="66"/>
    </row>
    <row r="39" spans="1:25" ht="25.5" x14ac:dyDescent="0.15">
      <c r="A39" s="70">
        <v>2181</v>
      </c>
      <c r="B39" s="70" t="s">
        <v>192</v>
      </c>
      <c r="C39" s="70" t="s">
        <v>386</v>
      </c>
      <c r="D39" s="70" t="s">
        <v>192</v>
      </c>
      <c r="E39" s="71" t="s">
        <v>385</v>
      </c>
      <c r="F39" s="76">
        <f t="shared" ref="F39:N39" si="23">SUM(F41:F42)</f>
        <v>0</v>
      </c>
      <c r="G39" s="76">
        <f t="shared" si="23"/>
        <v>0</v>
      </c>
      <c r="H39" s="76">
        <f t="shared" si="23"/>
        <v>0</v>
      </c>
      <c r="I39" s="76">
        <f t="shared" si="23"/>
        <v>0</v>
      </c>
      <c r="J39" s="76">
        <f t="shared" si="23"/>
        <v>0</v>
      </c>
      <c r="K39" s="76">
        <f t="shared" si="23"/>
        <v>0</v>
      </c>
      <c r="L39" s="76">
        <f t="shared" si="23"/>
        <v>0</v>
      </c>
      <c r="M39" s="76">
        <f t="shared" si="23"/>
        <v>0</v>
      </c>
      <c r="N39" s="76">
        <f t="shared" si="23"/>
        <v>0</v>
      </c>
      <c r="O39" s="77">
        <f t="shared" si="3"/>
        <v>0</v>
      </c>
      <c r="P39" s="77">
        <f t="shared" si="4"/>
        <v>0</v>
      </c>
      <c r="Q39" s="77">
        <f t="shared" si="5"/>
        <v>0</v>
      </c>
      <c r="R39" s="76">
        <f t="shared" ref="R39:W39" si="24">SUM(R41:R42)</f>
        <v>0</v>
      </c>
      <c r="S39" s="76">
        <f t="shared" si="24"/>
        <v>0</v>
      </c>
      <c r="T39" s="76">
        <f t="shared" si="24"/>
        <v>0</v>
      </c>
      <c r="U39" s="76">
        <f t="shared" si="24"/>
        <v>0</v>
      </c>
      <c r="V39" s="76">
        <f t="shared" si="24"/>
        <v>0</v>
      </c>
      <c r="W39" s="76">
        <f t="shared" si="24"/>
        <v>0</v>
      </c>
      <c r="X39" s="73"/>
      <c r="Y39" s="66"/>
    </row>
    <row r="40" spans="1:25" ht="12.75" x14ac:dyDescent="0.15">
      <c r="A40" s="70"/>
      <c r="B40" s="70"/>
      <c r="C40" s="70"/>
      <c r="D40" s="70"/>
      <c r="E40" s="71" t="s">
        <v>356</v>
      </c>
      <c r="F40" s="78"/>
      <c r="G40" s="78"/>
      <c r="H40" s="78"/>
      <c r="I40" s="78"/>
      <c r="J40" s="78"/>
      <c r="K40" s="78"/>
      <c r="L40" s="78"/>
      <c r="M40" s="78"/>
      <c r="N40" s="78"/>
      <c r="O40" s="77"/>
      <c r="P40" s="77"/>
      <c r="Q40" s="77"/>
      <c r="R40" s="78"/>
      <c r="S40" s="78"/>
      <c r="T40" s="78"/>
      <c r="U40" s="78"/>
      <c r="V40" s="78"/>
      <c r="W40" s="78"/>
      <c r="X40" s="73"/>
      <c r="Y40" s="66"/>
    </row>
    <row r="41" spans="1:25" ht="12.75" x14ac:dyDescent="0.15">
      <c r="A41" s="70">
        <v>2182</v>
      </c>
      <c r="B41" s="70" t="s">
        <v>192</v>
      </c>
      <c r="C41" s="70" t="s">
        <v>386</v>
      </c>
      <c r="D41" s="70" t="s">
        <v>192</v>
      </c>
      <c r="E41" s="71" t="s">
        <v>387</v>
      </c>
      <c r="F41" s="76">
        <f>SUM(G41,H41)</f>
        <v>0</v>
      </c>
      <c r="G41" s="76"/>
      <c r="H41" s="76"/>
      <c r="I41" s="76">
        <f>SUM(J41,K41)</f>
        <v>0</v>
      </c>
      <c r="J41" s="76"/>
      <c r="K41" s="76"/>
      <c r="L41" s="76">
        <f>SUM(M41,N41)</f>
        <v>0</v>
      </c>
      <c r="M41" s="76"/>
      <c r="N41" s="76"/>
      <c r="O41" s="77">
        <f t="shared" si="3"/>
        <v>0</v>
      </c>
      <c r="P41" s="77">
        <f t="shared" si="4"/>
        <v>0</v>
      </c>
      <c r="Q41" s="77">
        <f t="shared" si="5"/>
        <v>0</v>
      </c>
      <c r="R41" s="76">
        <f>SUM(S41,T41)</f>
        <v>0</v>
      </c>
      <c r="S41" s="76"/>
      <c r="T41" s="76"/>
      <c r="U41" s="76">
        <f>SUM(V41,W41)</f>
        <v>0</v>
      </c>
      <c r="V41" s="76"/>
      <c r="W41" s="76"/>
      <c r="X41" s="73"/>
      <c r="Y41" s="66"/>
    </row>
    <row r="42" spans="1:25" ht="12.75" x14ac:dyDescent="0.15">
      <c r="A42" s="70">
        <v>2183</v>
      </c>
      <c r="B42" s="70" t="s">
        <v>192</v>
      </c>
      <c r="C42" s="70" t="s">
        <v>386</v>
      </c>
      <c r="D42" s="70" t="s">
        <v>192</v>
      </c>
      <c r="E42" s="71" t="s">
        <v>388</v>
      </c>
      <c r="F42" s="76">
        <f>SUM(G42,H42)</f>
        <v>0</v>
      </c>
      <c r="G42" s="76"/>
      <c r="H42" s="76"/>
      <c r="I42" s="76">
        <f>SUM(J42,K42)</f>
        <v>0</v>
      </c>
      <c r="J42" s="76"/>
      <c r="K42" s="76"/>
      <c r="L42" s="76">
        <f>SUM(M42,N42)</f>
        <v>0</v>
      </c>
      <c r="M42" s="76"/>
      <c r="N42" s="76"/>
      <c r="O42" s="77">
        <f t="shared" si="3"/>
        <v>0</v>
      </c>
      <c r="P42" s="77">
        <f t="shared" si="4"/>
        <v>0</v>
      </c>
      <c r="Q42" s="77">
        <f t="shared" si="5"/>
        <v>0</v>
      </c>
      <c r="R42" s="76">
        <f>SUM(S42,T42)</f>
        <v>0</v>
      </c>
      <c r="S42" s="76"/>
      <c r="T42" s="76"/>
      <c r="U42" s="76">
        <f>SUM(V42,W42)</f>
        <v>0</v>
      </c>
      <c r="V42" s="76"/>
      <c r="W42" s="76"/>
      <c r="X42" s="73"/>
      <c r="Y42" s="66"/>
    </row>
    <row r="43" spans="1:25" ht="25.5" x14ac:dyDescent="0.15">
      <c r="A43" s="70">
        <v>2200</v>
      </c>
      <c r="B43" s="70" t="s">
        <v>200</v>
      </c>
      <c r="C43" s="70" t="s">
        <v>191</v>
      </c>
      <c r="D43" s="70" t="s">
        <v>191</v>
      </c>
      <c r="E43" s="71" t="s">
        <v>389</v>
      </c>
      <c r="F43" s="76">
        <f t="shared" ref="F43:N43" si="25">SUM(F45,F48,F51,F54,F57)</f>
        <v>310</v>
      </c>
      <c r="G43" s="76">
        <f t="shared" si="25"/>
        <v>310</v>
      </c>
      <c r="H43" s="76">
        <f t="shared" si="25"/>
        <v>0</v>
      </c>
      <c r="I43" s="76">
        <f t="shared" si="25"/>
        <v>0</v>
      </c>
      <c r="J43" s="76">
        <f t="shared" si="25"/>
        <v>0</v>
      </c>
      <c r="K43" s="76">
        <f t="shared" si="25"/>
        <v>0</v>
      </c>
      <c r="L43" s="76">
        <f t="shared" si="25"/>
        <v>0</v>
      </c>
      <c r="M43" s="76">
        <f t="shared" si="25"/>
        <v>0</v>
      </c>
      <c r="N43" s="76">
        <f t="shared" si="25"/>
        <v>0</v>
      </c>
      <c r="O43" s="77">
        <f t="shared" si="3"/>
        <v>0</v>
      </c>
      <c r="P43" s="77">
        <f t="shared" si="4"/>
        <v>0</v>
      </c>
      <c r="Q43" s="77">
        <f t="shared" si="5"/>
        <v>0</v>
      </c>
      <c r="R43" s="76">
        <f t="shared" ref="R43:W43" si="26">SUM(R45,R48,R51,R54,R57)</f>
        <v>0</v>
      </c>
      <c r="S43" s="76">
        <f t="shared" si="26"/>
        <v>0</v>
      </c>
      <c r="T43" s="76">
        <f t="shared" si="26"/>
        <v>0</v>
      </c>
      <c r="U43" s="76">
        <f t="shared" si="26"/>
        <v>0</v>
      </c>
      <c r="V43" s="76">
        <f t="shared" si="26"/>
        <v>0</v>
      </c>
      <c r="W43" s="76">
        <f t="shared" si="26"/>
        <v>0</v>
      </c>
      <c r="X43" s="73"/>
      <c r="Y43" s="66"/>
    </row>
    <row r="44" spans="1:25" ht="12.75" x14ac:dyDescent="0.15">
      <c r="A44" s="70"/>
      <c r="B44" s="70"/>
      <c r="C44" s="70"/>
      <c r="D44" s="70"/>
      <c r="E44" s="71" t="s">
        <v>366</v>
      </c>
      <c r="F44" s="78"/>
      <c r="G44" s="78"/>
      <c r="H44" s="78"/>
      <c r="I44" s="78"/>
      <c r="J44" s="78"/>
      <c r="K44" s="78"/>
      <c r="L44" s="78"/>
      <c r="M44" s="78"/>
      <c r="N44" s="78"/>
      <c r="O44" s="77"/>
      <c r="P44" s="77"/>
      <c r="Q44" s="77"/>
      <c r="R44" s="78"/>
      <c r="S44" s="78"/>
      <c r="T44" s="78"/>
      <c r="U44" s="78"/>
      <c r="V44" s="78"/>
      <c r="W44" s="78"/>
      <c r="X44" s="73"/>
      <c r="Y44" s="66"/>
    </row>
    <row r="45" spans="1:25" ht="12.75" x14ac:dyDescent="0.15">
      <c r="A45" s="70">
        <v>2210</v>
      </c>
      <c r="B45" s="70" t="s">
        <v>200</v>
      </c>
      <c r="C45" s="70" t="s">
        <v>192</v>
      </c>
      <c r="D45" s="70" t="s">
        <v>191</v>
      </c>
      <c r="E45" s="71" t="s">
        <v>390</v>
      </c>
      <c r="F45" s="76">
        <f t="shared" ref="F45:N45" si="27">SUM(F47)</f>
        <v>310</v>
      </c>
      <c r="G45" s="76">
        <f t="shared" si="27"/>
        <v>310</v>
      </c>
      <c r="H45" s="76">
        <f t="shared" si="27"/>
        <v>0</v>
      </c>
      <c r="I45" s="76">
        <f t="shared" si="27"/>
        <v>0</v>
      </c>
      <c r="J45" s="76">
        <f t="shared" si="27"/>
        <v>0</v>
      </c>
      <c r="K45" s="76">
        <f t="shared" si="27"/>
        <v>0</v>
      </c>
      <c r="L45" s="76">
        <f t="shared" si="27"/>
        <v>0</v>
      </c>
      <c r="M45" s="76">
        <f t="shared" si="27"/>
        <v>0</v>
      </c>
      <c r="N45" s="76">
        <f t="shared" si="27"/>
        <v>0</v>
      </c>
      <c r="O45" s="77">
        <f t="shared" si="3"/>
        <v>0</v>
      </c>
      <c r="P45" s="77">
        <f t="shared" si="4"/>
        <v>0</v>
      </c>
      <c r="Q45" s="77">
        <f t="shared" si="5"/>
        <v>0</v>
      </c>
      <c r="R45" s="76">
        <f t="shared" ref="R45:W45" si="28">SUM(R47)</f>
        <v>0</v>
      </c>
      <c r="S45" s="76">
        <f t="shared" si="28"/>
        <v>0</v>
      </c>
      <c r="T45" s="76">
        <f t="shared" si="28"/>
        <v>0</v>
      </c>
      <c r="U45" s="76">
        <f t="shared" si="28"/>
        <v>0</v>
      </c>
      <c r="V45" s="76">
        <f t="shared" si="28"/>
        <v>0</v>
      </c>
      <c r="W45" s="76">
        <f t="shared" si="28"/>
        <v>0</v>
      </c>
      <c r="X45" s="73"/>
      <c r="Y45" s="66"/>
    </row>
    <row r="46" spans="1:25" ht="12.75" x14ac:dyDescent="0.15">
      <c r="A46" s="70"/>
      <c r="B46" s="70"/>
      <c r="C46" s="70"/>
      <c r="D46" s="70"/>
      <c r="E46" s="71" t="s">
        <v>356</v>
      </c>
      <c r="F46" s="78"/>
      <c r="G46" s="78"/>
      <c r="H46" s="78"/>
      <c r="I46" s="78"/>
      <c r="J46" s="78"/>
      <c r="K46" s="78"/>
      <c r="L46" s="78"/>
      <c r="M46" s="78"/>
      <c r="N46" s="78"/>
      <c r="O46" s="77"/>
      <c r="P46" s="77"/>
      <c r="Q46" s="77"/>
      <c r="R46" s="78"/>
      <c r="S46" s="78"/>
      <c r="T46" s="78"/>
      <c r="U46" s="78"/>
      <c r="V46" s="78"/>
      <c r="W46" s="78"/>
      <c r="X46" s="73"/>
      <c r="Y46" s="66"/>
    </row>
    <row r="47" spans="1:25" ht="12.75" x14ac:dyDescent="0.15">
      <c r="A47" s="70">
        <v>2211</v>
      </c>
      <c r="B47" s="70" t="s">
        <v>200</v>
      </c>
      <c r="C47" s="70" t="s">
        <v>192</v>
      </c>
      <c r="D47" s="70" t="s">
        <v>192</v>
      </c>
      <c r="E47" s="71" t="s">
        <v>391</v>
      </c>
      <c r="F47" s="76">
        <f>SUM(G47,H47)</f>
        <v>310</v>
      </c>
      <c r="G47" s="76">
        <v>310</v>
      </c>
      <c r="H47" s="76">
        <v>0</v>
      </c>
      <c r="I47" s="76">
        <f>SUM(J47,K47)</f>
        <v>0</v>
      </c>
      <c r="J47" s="76"/>
      <c r="K47" s="76"/>
      <c r="L47" s="76">
        <f>SUM(M47,N47)</f>
        <v>0</v>
      </c>
      <c r="M47" s="76"/>
      <c r="N47" s="76"/>
      <c r="O47" s="77">
        <f t="shared" si="3"/>
        <v>0</v>
      </c>
      <c r="P47" s="77">
        <f t="shared" si="4"/>
        <v>0</v>
      </c>
      <c r="Q47" s="77">
        <f t="shared" si="5"/>
        <v>0</v>
      </c>
      <c r="R47" s="76">
        <f>SUM(S47,T47)</f>
        <v>0</v>
      </c>
      <c r="S47" s="76"/>
      <c r="T47" s="76"/>
      <c r="U47" s="76">
        <f>SUM(V47,W47)</f>
        <v>0</v>
      </c>
      <c r="V47" s="76"/>
      <c r="W47" s="76"/>
      <c r="X47" s="73"/>
      <c r="Y47" s="66"/>
    </row>
    <row r="48" spans="1:25" ht="12.75" x14ac:dyDescent="0.15">
      <c r="A48" s="70">
        <v>2220</v>
      </c>
      <c r="B48" s="70" t="s">
        <v>200</v>
      </c>
      <c r="C48" s="70" t="s">
        <v>200</v>
      </c>
      <c r="D48" s="70" t="s">
        <v>191</v>
      </c>
      <c r="E48" s="71" t="s">
        <v>392</v>
      </c>
      <c r="F48" s="76">
        <f t="shared" ref="F48:N48" si="29">SUM(F50)</f>
        <v>0</v>
      </c>
      <c r="G48" s="76">
        <f t="shared" si="29"/>
        <v>0</v>
      </c>
      <c r="H48" s="76">
        <f t="shared" si="29"/>
        <v>0</v>
      </c>
      <c r="I48" s="76">
        <f t="shared" si="29"/>
        <v>0</v>
      </c>
      <c r="J48" s="76">
        <f t="shared" si="29"/>
        <v>0</v>
      </c>
      <c r="K48" s="76">
        <f t="shared" si="29"/>
        <v>0</v>
      </c>
      <c r="L48" s="76">
        <f t="shared" si="29"/>
        <v>0</v>
      </c>
      <c r="M48" s="76">
        <f t="shared" si="29"/>
        <v>0</v>
      </c>
      <c r="N48" s="76">
        <f t="shared" si="29"/>
        <v>0</v>
      </c>
      <c r="O48" s="77">
        <f t="shared" si="3"/>
        <v>0</v>
      </c>
      <c r="P48" s="77">
        <f t="shared" si="4"/>
        <v>0</v>
      </c>
      <c r="Q48" s="77">
        <f t="shared" si="5"/>
        <v>0</v>
      </c>
      <c r="R48" s="76">
        <f t="shared" ref="R48:W48" si="30">SUM(R50)</f>
        <v>0</v>
      </c>
      <c r="S48" s="76">
        <f t="shared" si="30"/>
        <v>0</v>
      </c>
      <c r="T48" s="76">
        <f t="shared" si="30"/>
        <v>0</v>
      </c>
      <c r="U48" s="76">
        <f t="shared" si="30"/>
        <v>0</v>
      </c>
      <c r="V48" s="76">
        <f t="shared" si="30"/>
        <v>0</v>
      </c>
      <c r="W48" s="76">
        <f t="shared" si="30"/>
        <v>0</v>
      </c>
      <c r="X48" s="73"/>
      <c r="Y48" s="66"/>
    </row>
    <row r="49" spans="1:25" ht="12.75" x14ac:dyDescent="0.15">
      <c r="A49" s="70"/>
      <c r="B49" s="70"/>
      <c r="C49" s="70"/>
      <c r="D49" s="70"/>
      <c r="E49" s="71" t="s">
        <v>356</v>
      </c>
      <c r="F49" s="78"/>
      <c r="G49" s="78"/>
      <c r="H49" s="78"/>
      <c r="I49" s="78"/>
      <c r="J49" s="78"/>
      <c r="K49" s="78"/>
      <c r="L49" s="78"/>
      <c r="M49" s="78"/>
      <c r="N49" s="78"/>
      <c r="O49" s="77"/>
      <c r="P49" s="77"/>
      <c r="Q49" s="77"/>
      <c r="R49" s="78"/>
      <c r="S49" s="78"/>
      <c r="T49" s="78"/>
      <c r="U49" s="78"/>
      <c r="V49" s="78"/>
      <c r="W49" s="78"/>
      <c r="X49" s="73"/>
      <c r="Y49" s="66"/>
    </row>
    <row r="50" spans="1:25" ht="12.75" x14ac:dyDescent="0.15">
      <c r="A50" s="70">
        <v>2221</v>
      </c>
      <c r="B50" s="70" t="s">
        <v>200</v>
      </c>
      <c r="C50" s="70" t="s">
        <v>200</v>
      </c>
      <c r="D50" s="70" t="s">
        <v>192</v>
      </c>
      <c r="E50" s="71" t="s">
        <v>393</v>
      </c>
      <c r="F50" s="76">
        <f>SUM(G50,H50)</f>
        <v>0</v>
      </c>
      <c r="G50" s="76"/>
      <c r="H50" s="76"/>
      <c r="I50" s="76">
        <f>SUM(J50,K50)</f>
        <v>0</v>
      </c>
      <c r="J50" s="76"/>
      <c r="K50" s="76"/>
      <c r="L50" s="76">
        <f>SUM(M50,N50)</f>
        <v>0</v>
      </c>
      <c r="M50" s="76"/>
      <c r="N50" s="76"/>
      <c r="O50" s="77">
        <f t="shared" si="3"/>
        <v>0</v>
      </c>
      <c r="P50" s="77">
        <f t="shared" si="4"/>
        <v>0</v>
      </c>
      <c r="Q50" s="77">
        <f t="shared" si="5"/>
        <v>0</v>
      </c>
      <c r="R50" s="76">
        <f>SUM(S50,T50)</f>
        <v>0</v>
      </c>
      <c r="S50" s="76"/>
      <c r="T50" s="76"/>
      <c r="U50" s="76">
        <f>SUM(V50,W50)</f>
        <v>0</v>
      </c>
      <c r="V50" s="76"/>
      <c r="W50" s="76"/>
      <c r="X50" s="73"/>
      <c r="Y50" s="66"/>
    </row>
    <row r="51" spans="1:25" ht="12.75" x14ac:dyDescent="0.15">
      <c r="A51" s="70">
        <v>2230</v>
      </c>
      <c r="B51" s="70" t="s">
        <v>200</v>
      </c>
      <c r="C51" s="70" t="s">
        <v>194</v>
      </c>
      <c r="D51" s="70" t="s">
        <v>191</v>
      </c>
      <c r="E51" s="71" t="s">
        <v>394</v>
      </c>
      <c r="F51" s="76">
        <f t="shared" ref="F51:N51" si="31">SUM(F53)</f>
        <v>0</v>
      </c>
      <c r="G51" s="76">
        <f t="shared" si="31"/>
        <v>0</v>
      </c>
      <c r="H51" s="76">
        <f t="shared" si="31"/>
        <v>0</v>
      </c>
      <c r="I51" s="76">
        <f t="shared" si="31"/>
        <v>0</v>
      </c>
      <c r="J51" s="76">
        <f t="shared" si="31"/>
        <v>0</v>
      </c>
      <c r="K51" s="76">
        <f t="shared" si="31"/>
        <v>0</v>
      </c>
      <c r="L51" s="76">
        <f t="shared" si="31"/>
        <v>0</v>
      </c>
      <c r="M51" s="76">
        <f t="shared" si="31"/>
        <v>0</v>
      </c>
      <c r="N51" s="76">
        <f t="shared" si="31"/>
        <v>0</v>
      </c>
      <c r="O51" s="77">
        <f t="shared" si="3"/>
        <v>0</v>
      </c>
      <c r="P51" s="77">
        <f t="shared" si="4"/>
        <v>0</v>
      </c>
      <c r="Q51" s="77">
        <f t="shared" si="5"/>
        <v>0</v>
      </c>
      <c r="R51" s="76">
        <f t="shared" ref="R51:W51" si="32">SUM(R53)</f>
        <v>0</v>
      </c>
      <c r="S51" s="76">
        <f t="shared" si="32"/>
        <v>0</v>
      </c>
      <c r="T51" s="76">
        <f t="shared" si="32"/>
        <v>0</v>
      </c>
      <c r="U51" s="76">
        <f t="shared" si="32"/>
        <v>0</v>
      </c>
      <c r="V51" s="76">
        <f t="shared" si="32"/>
        <v>0</v>
      </c>
      <c r="W51" s="76">
        <f t="shared" si="32"/>
        <v>0</v>
      </c>
      <c r="X51" s="73"/>
      <c r="Y51" s="66"/>
    </row>
    <row r="52" spans="1:25" ht="12.75" x14ac:dyDescent="0.15">
      <c r="A52" s="70"/>
      <c r="B52" s="70"/>
      <c r="C52" s="70"/>
      <c r="D52" s="70"/>
      <c r="E52" s="71" t="s">
        <v>356</v>
      </c>
      <c r="F52" s="78"/>
      <c r="G52" s="78"/>
      <c r="H52" s="78"/>
      <c r="I52" s="78"/>
      <c r="J52" s="78"/>
      <c r="K52" s="78"/>
      <c r="L52" s="78"/>
      <c r="M52" s="78"/>
      <c r="N52" s="78"/>
      <c r="O52" s="77"/>
      <c r="P52" s="77"/>
      <c r="Q52" s="77"/>
      <c r="R52" s="78"/>
      <c r="S52" s="78"/>
      <c r="T52" s="78"/>
      <c r="U52" s="78"/>
      <c r="V52" s="78"/>
      <c r="W52" s="78"/>
      <c r="X52" s="73"/>
      <c r="Y52" s="66"/>
    </row>
    <row r="53" spans="1:25" ht="12.75" x14ac:dyDescent="0.15">
      <c r="A53" s="70">
        <v>2231</v>
      </c>
      <c r="B53" s="70" t="s">
        <v>200</v>
      </c>
      <c r="C53" s="70" t="s">
        <v>194</v>
      </c>
      <c r="D53" s="70" t="s">
        <v>192</v>
      </c>
      <c r="E53" s="71" t="s">
        <v>395</v>
      </c>
      <c r="F53" s="76">
        <f>SUM(G53,H53)</f>
        <v>0</v>
      </c>
      <c r="G53" s="76"/>
      <c r="H53" s="76"/>
      <c r="I53" s="76">
        <f>SUM(J53,K53)</f>
        <v>0</v>
      </c>
      <c r="J53" s="76"/>
      <c r="K53" s="76"/>
      <c r="L53" s="76">
        <f>SUM(M53,N53)</f>
        <v>0</v>
      </c>
      <c r="M53" s="76"/>
      <c r="N53" s="76"/>
      <c r="O53" s="77">
        <f t="shared" si="3"/>
        <v>0</v>
      </c>
      <c r="P53" s="77">
        <f t="shared" si="4"/>
        <v>0</v>
      </c>
      <c r="Q53" s="77">
        <f t="shared" si="5"/>
        <v>0</v>
      </c>
      <c r="R53" s="76">
        <f>SUM(S53,T53)</f>
        <v>0</v>
      </c>
      <c r="S53" s="76"/>
      <c r="T53" s="76"/>
      <c r="U53" s="76">
        <f>SUM(V53,W53)</f>
        <v>0</v>
      </c>
      <c r="V53" s="76"/>
      <c r="W53" s="76"/>
      <c r="X53" s="73"/>
      <c r="Y53" s="66"/>
    </row>
    <row r="54" spans="1:25" ht="25.5" x14ac:dyDescent="0.15">
      <c r="A54" s="70">
        <v>2240</v>
      </c>
      <c r="B54" s="70" t="s">
        <v>200</v>
      </c>
      <c r="C54" s="70" t="s">
        <v>206</v>
      </c>
      <c r="D54" s="70" t="s">
        <v>191</v>
      </c>
      <c r="E54" s="71" t="s">
        <v>396</v>
      </c>
      <c r="F54" s="76">
        <f t="shared" ref="F54:N54" si="33">SUM(F56)</f>
        <v>0</v>
      </c>
      <c r="G54" s="76">
        <f t="shared" si="33"/>
        <v>0</v>
      </c>
      <c r="H54" s="76">
        <f t="shared" si="33"/>
        <v>0</v>
      </c>
      <c r="I54" s="76">
        <f t="shared" si="33"/>
        <v>0</v>
      </c>
      <c r="J54" s="76">
        <f t="shared" si="33"/>
        <v>0</v>
      </c>
      <c r="K54" s="76">
        <f t="shared" si="33"/>
        <v>0</v>
      </c>
      <c r="L54" s="76">
        <f t="shared" si="33"/>
        <v>0</v>
      </c>
      <c r="M54" s="76">
        <f t="shared" si="33"/>
        <v>0</v>
      </c>
      <c r="N54" s="76">
        <f t="shared" si="33"/>
        <v>0</v>
      </c>
      <c r="O54" s="77">
        <f t="shared" si="3"/>
        <v>0</v>
      </c>
      <c r="P54" s="77">
        <f t="shared" si="4"/>
        <v>0</v>
      </c>
      <c r="Q54" s="77">
        <f t="shared" si="5"/>
        <v>0</v>
      </c>
      <c r="R54" s="76">
        <f t="shared" ref="R54:W54" si="34">SUM(R56)</f>
        <v>0</v>
      </c>
      <c r="S54" s="76">
        <f t="shared" si="34"/>
        <v>0</v>
      </c>
      <c r="T54" s="76">
        <f t="shared" si="34"/>
        <v>0</v>
      </c>
      <c r="U54" s="76">
        <f t="shared" si="34"/>
        <v>0</v>
      </c>
      <c r="V54" s="76">
        <f t="shared" si="34"/>
        <v>0</v>
      </c>
      <c r="W54" s="76">
        <f t="shared" si="34"/>
        <v>0</v>
      </c>
      <c r="X54" s="73"/>
      <c r="Y54" s="66"/>
    </row>
    <row r="55" spans="1:25" ht="12.75" x14ac:dyDescent="0.15">
      <c r="A55" s="70"/>
      <c r="B55" s="70"/>
      <c r="C55" s="70"/>
      <c r="D55" s="70"/>
      <c r="E55" s="71" t="s">
        <v>356</v>
      </c>
      <c r="F55" s="78"/>
      <c r="G55" s="78"/>
      <c r="H55" s="78"/>
      <c r="I55" s="78"/>
      <c r="J55" s="78"/>
      <c r="K55" s="78"/>
      <c r="L55" s="78"/>
      <c r="M55" s="78"/>
      <c r="N55" s="78"/>
      <c r="O55" s="77"/>
      <c r="P55" s="77"/>
      <c r="Q55" s="77"/>
      <c r="R55" s="78"/>
      <c r="S55" s="78"/>
      <c r="T55" s="78"/>
      <c r="U55" s="78"/>
      <c r="V55" s="78"/>
      <c r="W55" s="78"/>
      <c r="X55" s="73"/>
      <c r="Y55" s="66"/>
    </row>
    <row r="56" spans="1:25" ht="25.5" x14ac:dyDescent="0.15">
      <c r="A56" s="70">
        <v>2241</v>
      </c>
      <c r="B56" s="70" t="s">
        <v>200</v>
      </c>
      <c r="C56" s="70" t="s">
        <v>206</v>
      </c>
      <c r="D56" s="70" t="s">
        <v>192</v>
      </c>
      <c r="E56" s="71" t="s">
        <v>396</v>
      </c>
      <c r="F56" s="76">
        <f>SUM(G56,H56)</f>
        <v>0</v>
      </c>
      <c r="G56" s="76"/>
      <c r="H56" s="76"/>
      <c r="I56" s="76">
        <f>SUM(J56,K56)</f>
        <v>0</v>
      </c>
      <c r="J56" s="76"/>
      <c r="K56" s="76"/>
      <c r="L56" s="76">
        <f>SUM(M56,N56)</f>
        <v>0</v>
      </c>
      <c r="M56" s="76"/>
      <c r="N56" s="76"/>
      <c r="O56" s="77">
        <f t="shared" si="3"/>
        <v>0</v>
      </c>
      <c r="P56" s="77">
        <f t="shared" si="4"/>
        <v>0</v>
      </c>
      <c r="Q56" s="77">
        <f t="shared" si="5"/>
        <v>0</v>
      </c>
      <c r="R56" s="76">
        <f>SUM(S56,T56)</f>
        <v>0</v>
      </c>
      <c r="S56" s="76"/>
      <c r="T56" s="76"/>
      <c r="U56" s="76">
        <f>SUM(V56,W56)</f>
        <v>0</v>
      </c>
      <c r="V56" s="76"/>
      <c r="W56" s="76"/>
      <c r="X56" s="73"/>
      <c r="Y56" s="66"/>
    </row>
    <row r="57" spans="1:25" ht="12.75" x14ac:dyDescent="0.15">
      <c r="A57" s="70">
        <v>2250</v>
      </c>
      <c r="B57" s="70" t="s">
        <v>200</v>
      </c>
      <c r="C57" s="70" t="s">
        <v>196</v>
      </c>
      <c r="D57" s="70" t="s">
        <v>191</v>
      </c>
      <c r="E57" s="71" t="s">
        <v>397</v>
      </c>
      <c r="F57" s="76">
        <f t="shared" ref="F57:N57" si="35">SUM(F59)</f>
        <v>0</v>
      </c>
      <c r="G57" s="76">
        <f t="shared" si="35"/>
        <v>0</v>
      </c>
      <c r="H57" s="76">
        <f t="shared" si="35"/>
        <v>0</v>
      </c>
      <c r="I57" s="76">
        <f t="shared" si="35"/>
        <v>0</v>
      </c>
      <c r="J57" s="76">
        <f t="shared" si="35"/>
        <v>0</v>
      </c>
      <c r="K57" s="76">
        <f t="shared" si="35"/>
        <v>0</v>
      </c>
      <c r="L57" s="76">
        <f t="shared" si="35"/>
        <v>0</v>
      </c>
      <c r="M57" s="76">
        <f t="shared" si="35"/>
        <v>0</v>
      </c>
      <c r="N57" s="76">
        <f t="shared" si="35"/>
        <v>0</v>
      </c>
      <c r="O57" s="77">
        <f t="shared" si="3"/>
        <v>0</v>
      </c>
      <c r="P57" s="77">
        <f t="shared" si="4"/>
        <v>0</v>
      </c>
      <c r="Q57" s="77">
        <f t="shared" si="5"/>
        <v>0</v>
      </c>
      <c r="R57" s="76">
        <f t="shared" ref="R57:W57" si="36">SUM(R59)</f>
        <v>0</v>
      </c>
      <c r="S57" s="76">
        <f t="shared" si="36"/>
        <v>0</v>
      </c>
      <c r="T57" s="76">
        <f t="shared" si="36"/>
        <v>0</v>
      </c>
      <c r="U57" s="76">
        <f t="shared" si="36"/>
        <v>0</v>
      </c>
      <c r="V57" s="76">
        <f t="shared" si="36"/>
        <v>0</v>
      </c>
      <c r="W57" s="76">
        <f t="shared" si="36"/>
        <v>0</v>
      </c>
      <c r="X57" s="73"/>
      <c r="Y57" s="66"/>
    </row>
    <row r="58" spans="1:25" ht="12.75" x14ac:dyDescent="0.15">
      <c r="A58" s="70"/>
      <c r="B58" s="70"/>
      <c r="C58" s="70"/>
      <c r="D58" s="70"/>
      <c r="E58" s="71" t="s">
        <v>356</v>
      </c>
      <c r="F58" s="78"/>
      <c r="G58" s="78"/>
      <c r="H58" s="78"/>
      <c r="I58" s="78"/>
      <c r="J58" s="78"/>
      <c r="K58" s="78"/>
      <c r="L58" s="78"/>
      <c r="M58" s="78"/>
      <c r="N58" s="78"/>
      <c r="O58" s="77"/>
      <c r="P58" s="77"/>
      <c r="Q58" s="77"/>
      <c r="R58" s="78"/>
      <c r="S58" s="78"/>
      <c r="T58" s="78"/>
      <c r="U58" s="78"/>
      <c r="V58" s="78"/>
      <c r="W58" s="78"/>
      <c r="X58" s="73"/>
      <c r="Y58" s="66"/>
    </row>
    <row r="59" spans="1:25" ht="12.75" x14ac:dyDescent="0.15">
      <c r="A59" s="70">
        <v>2251</v>
      </c>
      <c r="B59" s="70" t="s">
        <v>200</v>
      </c>
      <c r="C59" s="70" t="s">
        <v>196</v>
      </c>
      <c r="D59" s="70" t="s">
        <v>192</v>
      </c>
      <c r="E59" s="71" t="s">
        <v>397</v>
      </c>
      <c r="F59" s="76">
        <f>SUM(G59,H59)</f>
        <v>0</v>
      </c>
      <c r="G59" s="76"/>
      <c r="H59" s="76"/>
      <c r="I59" s="76">
        <f>SUM(J59,K59)</f>
        <v>0</v>
      </c>
      <c r="J59" s="76"/>
      <c r="K59" s="76"/>
      <c r="L59" s="76">
        <f>SUM(M59,N59)</f>
        <v>0</v>
      </c>
      <c r="M59" s="76"/>
      <c r="N59" s="76"/>
      <c r="O59" s="77">
        <f t="shared" si="3"/>
        <v>0</v>
      </c>
      <c r="P59" s="77">
        <f t="shared" si="4"/>
        <v>0</v>
      </c>
      <c r="Q59" s="77">
        <f t="shared" si="5"/>
        <v>0</v>
      </c>
      <c r="R59" s="76">
        <f>SUM(S59,T59)</f>
        <v>0</v>
      </c>
      <c r="S59" s="76"/>
      <c r="T59" s="76"/>
      <c r="U59" s="76">
        <f>SUM(V59,W59)</f>
        <v>0</v>
      </c>
      <c r="V59" s="76"/>
      <c r="W59" s="76"/>
      <c r="X59" s="73"/>
      <c r="Y59" s="66"/>
    </row>
    <row r="60" spans="1:25" ht="51" x14ac:dyDescent="0.15">
      <c r="A60" s="70">
        <v>2300</v>
      </c>
      <c r="B60" s="70" t="s">
        <v>194</v>
      </c>
      <c r="C60" s="70" t="s">
        <v>191</v>
      </c>
      <c r="D60" s="70" t="s">
        <v>191</v>
      </c>
      <c r="E60" s="71" t="s">
        <v>398</v>
      </c>
      <c r="F60" s="76">
        <f t="shared" ref="F60:N60" si="37">SUM(F62,F67,F70,F74,F77,F80,F83,F86)</f>
        <v>0</v>
      </c>
      <c r="G60" s="76">
        <f t="shared" si="37"/>
        <v>0</v>
      </c>
      <c r="H60" s="76">
        <f t="shared" si="37"/>
        <v>0</v>
      </c>
      <c r="I60" s="76">
        <f t="shared" si="37"/>
        <v>0</v>
      </c>
      <c r="J60" s="76">
        <f t="shared" si="37"/>
        <v>0</v>
      </c>
      <c r="K60" s="76">
        <f t="shared" si="37"/>
        <v>0</v>
      </c>
      <c r="L60" s="76">
        <f t="shared" si="37"/>
        <v>0</v>
      </c>
      <c r="M60" s="76">
        <f t="shared" si="37"/>
        <v>0</v>
      </c>
      <c r="N60" s="76">
        <f t="shared" si="37"/>
        <v>0</v>
      </c>
      <c r="O60" s="77">
        <f t="shared" si="3"/>
        <v>0</v>
      </c>
      <c r="P60" s="77">
        <f t="shared" si="4"/>
        <v>0</v>
      </c>
      <c r="Q60" s="77">
        <f t="shared" si="5"/>
        <v>0</v>
      </c>
      <c r="R60" s="76">
        <f t="shared" ref="R60:W60" si="38">SUM(R62,R67,R70,R74,R77,R80,R83,R86)</f>
        <v>0</v>
      </c>
      <c r="S60" s="76">
        <f t="shared" si="38"/>
        <v>0</v>
      </c>
      <c r="T60" s="76">
        <f t="shared" si="38"/>
        <v>0</v>
      </c>
      <c r="U60" s="76">
        <f t="shared" si="38"/>
        <v>0</v>
      </c>
      <c r="V60" s="76">
        <f t="shared" si="38"/>
        <v>0</v>
      </c>
      <c r="W60" s="76">
        <f t="shared" si="38"/>
        <v>0</v>
      </c>
      <c r="X60" s="73"/>
      <c r="Y60" s="66"/>
    </row>
    <row r="61" spans="1:25" ht="12.75" x14ac:dyDescent="0.15">
      <c r="A61" s="70"/>
      <c r="B61" s="70"/>
      <c r="C61" s="70"/>
      <c r="D61" s="70"/>
      <c r="E61" s="71" t="s">
        <v>366</v>
      </c>
      <c r="F61" s="78"/>
      <c r="G61" s="78"/>
      <c r="H61" s="78"/>
      <c r="I61" s="78"/>
      <c r="J61" s="78"/>
      <c r="K61" s="78"/>
      <c r="L61" s="78"/>
      <c r="M61" s="78"/>
      <c r="N61" s="78"/>
      <c r="O61" s="77"/>
      <c r="P61" s="77"/>
      <c r="Q61" s="77"/>
      <c r="R61" s="78"/>
      <c r="S61" s="78"/>
      <c r="T61" s="78"/>
      <c r="U61" s="78"/>
      <c r="V61" s="78"/>
      <c r="W61" s="78"/>
      <c r="X61" s="73"/>
      <c r="Y61" s="66"/>
    </row>
    <row r="62" spans="1:25" ht="12.75" x14ac:dyDescent="0.15">
      <c r="A62" s="70">
        <v>2310</v>
      </c>
      <c r="B62" s="70" t="s">
        <v>194</v>
      </c>
      <c r="C62" s="70" t="s">
        <v>192</v>
      </c>
      <c r="D62" s="70" t="s">
        <v>191</v>
      </c>
      <c r="E62" s="71" t="s">
        <v>399</v>
      </c>
      <c r="F62" s="76">
        <f t="shared" ref="F62:N62" si="39">SUM(F64:F66)</f>
        <v>0</v>
      </c>
      <c r="G62" s="76">
        <f t="shared" si="39"/>
        <v>0</v>
      </c>
      <c r="H62" s="76">
        <f t="shared" si="39"/>
        <v>0</v>
      </c>
      <c r="I62" s="76">
        <f t="shared" si="39"/>
        <v>0</v>
      </c>
      <c r="J62" s="76">
        <f t="shared" si="39"/>
        <v>0</v>
      </c>
      <c r="K62" s="76">
        <f t="shared" si="39"/>
        <v>0</v>
      </c>
      <c r="L62" s="76">
        <f t="shared" si="39"/>
        <v>0</v>
      </c>
      <c r="M62" s="76">
        <f t="shared" si="39"/>
        <v>0</v>
      </c>
      <c r="N62" s="76">
        <f t="shared" si="39"/>
        <v>0</v>
      </c>
      <c r="O62" s="77">
        <f t="shared" si="3"/>
        <v>0</v>
      </c>
      <c r="P62" s="77">
        <f t="shared" si="4"/>
        <v>0</v>
      </c>
      <c r="Q62" s="77">
        <f t="shared" si="5"/>
        <v>0</v>
      </c>
      <c r="R62" s="76">
        <f t="shared" ref="R62:W62" si="40">SUM(R64:R66)</f>
        <v>0</v>
      </c>
      <c r="S62" s="76">
        <f t="shared" si="40"/>
        <v>0</v>
      </c>
      <c r="T62" s="76">
        <f t="shared" si="40"/>
        <v>0</v>
      </c>
      <c r="U62" s="76">
        <f t="shared" si="40"/>
        <v>0</v>
      </c>
      <c r="V62" s="76">
        <f t="shared" si="40"/>
        <v>0</v>
      </c>
      <c r="W62" s="76">
        <f t="shared" si="40"/>
        <v>0</v>
      </c>
      <c r="X62" s="73"/>
      <c r="Y62" s="66"/>
    </row>
    <row r="63" spans="1:25" ht="12.75" x14ac:dyDescent="0.15">
      <c r="A63" s="70"/>
      <c r="B63" s="70"/>
      <c r="C63" s="70"/>
      <c r="D63" s="70"/>
      <c r="E63" s="71" t="s">
        <v>356</v>
      </c>
      <c r="F63" s="78"/>
      <c r="G63" s="78"/>
      <c r="H63" s="78"/>
      <c r="I63" s="78"/>
      <c r="J63" s="78"/>
      <c r="K63" s="78"/>
      <c r="L63" s="78"/>
      <c r="M63" s="78"/>
      <c r="N63" s="78"/>
      <c r="O63" s="77"/>
      <c r="P63" s="77"/>
      <c r="Q63" s="77"/>
      <c r="R63" s="78"/>
      <c r="S63" s="78"/>
      <c r="T63" s="78"/>
      <c r="U63" s="78"/>
      <c r="V63" s="78"/>
      <c r="W63" s="78"/>
      <c r="X63" s="73"/>
      <c r="Y63" s="66"/>
    </row>
    <row r="64" spans="1:25" ht="12.75" x14ac:dyDescent="0.15">
      <c r="A64" s="70">
        <v>2311</v>
      </c>
      <c r="B64" s="70" t="s">
        <v>194</v>
      </c>
      <c r="C64" s="70" t="s">
        <v>192</v>
      </c>
      <c r="D64" s="70" t="s">
        <v>192</v>
      </c>
      <c r="E64" s="71" t="s">
        <v>400</v>
      </c>
      <c r="F64" s="76">
        <f>SUM(G64,H64)</f>
        <v>0</v>
      </c>
      <c r="G64" s="76"/>
      <c r="H64" s="76"/>
      <c r="I64" s="76">
        <f>SUM(J64,K64)</f>
        <v>0</v>
      </c>
      <c r="J64" s="76"/>
      <c r="K64" s="76"/>
      <c r="L64" s="76">
        <f>SUM(M64,N64)</f>
        <v>0</v>
      </c>
      <c r="M64" s="76"/>
      <c r="N64" s="76"/>
      <c r="O64" s="77">
        <f t="shared" si="3"/>
        <v>0</v>
      </c>
      <c r="P64" s="77">
        <f t="shared" si="4"/>
        <v>0</v>
      </c>
      <c r="Q64" s="77">
        <f t="shared" si="5"/>
        <v>0</v>
      </c>
      <c r="R64" s="76">
        <f>SUM(S64,T64)</f>
        <v>0</v>
      </c>
      <c r="S64" s="76"/>
      <c r="T64" s="76"/>
      <c r="U64" s="76">
        <f>SUM(V64,W64)</f>
        <v>0</v>
      </c>
      <c r="V64" s="76"/>
      <c r="W64" s="76"/>
      <c r="X64" s="73"/>
      <c r="Y64" s="66"/>
    </row>
    <row r="65" spans="1:25" ht="12.75" x14ac:dyDescent="0.15">
      <c r="A65" s="70">
        <v>2312</v>
      </c>
      <c r="B65" s="70" t="s">
        <v>194</v>
      </c>
      <c r="C65" s="70" t="s">
        <v>192</v>
      </c>
      <c r="D65" s="70" t="s">
        <v>200</v>
      </c>
      <c r="E65" s="71" t="s">
        <v>401</v>
      </c>
      <c r="F65" s="76">
        <f>SUM(G65,H65)</f>
        <v>0</v>
      </c>
      <c r="G65" s="76"/>
      <c r="H65" s="76"/>
      <c r="I65" s="76">
        <f>SUM(J65,K65)</f>
        <v>0</v>
      </c>
      <c r="J65" s="76"/>
      <c r="K65" s="76"/>
      <c r="L65" s="76">
        <f>SUM(M65,N65)</f>
        <v>0</v>
      </c>
      <c r="M65" s="76"/>
      <c r="N65" s="76"/>
      <c r="O65" s="77">
        <f t="shared" si="3"/>
        <v>0</v>
      </c>
      <c r="P65" s="77">
        <f t="shared" si="4"/>
        <v>0</v>
      </c>
      <c r="Q65" s="77">
        <f t="shared" si="5"/>
        <v>0</v>
      </c>
      <c r="R65" s="76">
        <f>SUM(S65,T65)</f>
        <v>0</v>
      </c>
      <c r="S65" s="76"/>
      <c r="T65" s="76"/>
      <c r="U65" s="76">
        <f>SUM(V65,W65)</f>
        <v>0</v>
      </c>
      <c r="V65" s="76"/>
      <c r="W65" s="76"/>
      <c r="X65" s="73"/>
      <c r="Y65" s="66"/>
    </row>
    <row r="66" spans="1:25" ht="12.75" x14ac:dyDescent="0.15">
      <c r="A66" s="70">
        <v>2313</v>
      </c>
      <c r="B66" s="70" t="s">
        <v>194</v>
      </c>
      <c r="C66" s="70" t="s">
        <v>192</v>
      </c>
      <c r="D66" s="70" t="s">
        <v>194</v>
      </c>
      <c r="E66" s="71" t="s">
        <v>402</v>
      </c>
      <c r="F66" s="76">
        <f>SUM(G66,H66)</f>
        <v>0</v>
      </c>
      <c r="G66" s="76"/>
      <c r="H66" s="76"/>
      <c r="I66" s="76">
        <f>SUM(J66,K66)</f>
        <v>0</v>
      </c>
      <c r="J66" s="76"/>
      <c r="K66" s="76"/>
      <c r="L66" s="76">
        <f>SUM(M66,N66)</f>
        <v>0</v>
      </c>
      <c r="M66" s="76"/>
      <c r="N66" s="76"/>
      <c r="O66" s="77">
        <f t="shared" si="3"/>
        <v>0</v>
      </c>
      <c r="P66" s="77">
        <f t="shared" si="4"/>
        <v>0</v>
      </c>
      <c r="Q66" s="77">
        <f t="shared" si="5"/>
        <v>0</v>
      </c>
      <c r="R66" s="76">
        <f>SUM(S66,T66)</f>
        <v>0</v>
      </c>
      <c r="S66" s="76"/>
      <c r="T66" s="76"/>
      <c r="U66" s="76">
        <f>SUM(V66,W66)</f>
        <v>0</v>
      </c>
      <c r="V66" s="76"/>
      <c r="W66" s="76"/>
      <c r="X66" s="73"/>
      <c r="Y66" s="66"/>
    </row>
    <row r="67" spans="1:25" ht="12.75" x14ac:dyDescent="0.15">
      <c r="A67" s="70">
        <v>2320</v>
      </c>
      <c r="B67" s="70" t="s">
        <v>194</v>
      </c>
      <c r="C67" s="70" t="s">
        <v>200</v>
      </c>
      <c r="D67" s="70" t="s">
        <v>191</v>
      </c>
      <c r="E67" s="71" t="s">
        <v>403</v>
      </c>
      <c r="F67" s="76">
        <f t="shared" ref="F67:N67" si="41">SUM(F69)</f>
        <v>0</v>
      </c>
      <c r="G67" s="76">
        <f t="shared" si="41"/>
        <v>0</v>
      </c>
      <c r="H67" s="76">
        <f t="shared" si="41"/>
        <v>0</v>
      </c>
      <c r="I67" s="76">
        <f t="shared" si="41"/>
        <v>0</v>
      </c>
      <c r="J67" s="76">
        <f t="shared" si="41"/>
        <v>0</v>
      </c>
      <c r="K67" s="76">
        <f t="shared" si="41"/>
        <v>0</v>
      </c>
      <c r="L67" s="76">
        <f t="shared" si="41"/>
        <v>0</v>
      </c>
      <c r="M67" s="76">
        <f t="shared" si="41"/>
        <v>0</v>
      </c>
      <c r="N67" s="76">
        <f t="shared" si="41"/>
        <v>0</v>
      </c>
      <c r="O67" s="77">
        <f t="shared" si="3"/>
        <v>0</v>
      </c>
      <c r="P67" s="77">
        <f t="shared" si="4"/>
        <v>0</v>
      </c>
      <c r="Q67" s="77">
        <f t="shared" si="5"/>
        <v>0</v>
      </c>
      <c r="R67" s="76">
        <f t="shared" ref="R67:W67" si="42">SUM(R69)</f>
        <v>0</v>
      </c>
      <c r="S67" s="76">
        <f t="shared" si="42"/>
        <v>0</v>
      </c>
      <c r="T67" s="76">
        <f t="shared" si="42"/>
        <v>0</v>
      </c>
      <c r="U67" s="76">
        <f t="shared" si="42"/>
        <v>0</v>
      </c>
      <c r="V67" s="76">
        <f t="shared" si="42"/>
        <v>0</v>
      </c>
      <c r="W67" s="76">
        <f t="shared" si="42"/>
        <v>0</v>
      </c>
      <c r="X67" s="73"/>
      <c r="Y67" s="66"/>
    </row>
    <row r="68" spans="1:25" ht="12.75" x14ac:dyDescent="0.15">
      <c r="A68" s="70"/>
      <c r="B68" s="70"/>
      <c r="C68" s="70"/>
      <c r="D68" s="70"/>
      <c r="E68" s="71" t="s">
        <v>356</v>
      </c>
      <c r="F68" s="78"/>
      <c r="G68" s="78"/>
      <c r="H68" s="78"/>
      <c r="I68" s="78"/>
      <c r="J68" s="78"/>
      <c r="K68" s="78"/>
      <c r="L68" s="78"/>
      <c r="M68" s="78"/>
      <c r="N68" s="78"/>
      <c r="O68" s="77"/>
      <c r="P68" s="77"/>
      <c r="Q68" s="77"/>
      <c r="R68" s="78"/>
      <c r="S68" s="78"/>
      <c r="T68" s="78"/>
      <c r="U68" s="78"/>
      <c r="V68" s="78"/>
      <c r="W68" s="78"/>
      <c r="X68" s="73"/>
      <c r="Y68" s="66"/>
    </row>
    <row r="69" spans="1:25" ht="12.75" x14ac:dyDescent="0.15">
      <c r="A69" s="70">
        <v>2321</v>
      </c>
      <c r="B69" s="70" t="s">
        <v>194</v>
      </c>
      <c r="C69" s="70" t="s">
        <v>200</v>
      </c>
      <c r="D69" s="70" t="s">
        <v>192</v>
      </c>
      <c r="E69" s="71" t="s">
        <v>404</v>
      </c>
      <c r="F69" s="76">
        <f>SUM(G69,H69)</f>
        <v>0</v>
      </c>
      <c r="G69" s="76"/>
      <c r="H69" s="76"/>
      <c r="I69" s="76">
        <f>SUM(J69,K69)</f>
        <v>0</v>
      </c>
      <c r="J69" s="76"/>
      <c r="K69" s="76"/>
      <c r="L69" s="76">
        <f>SUM(M69,N69)</f>
        <v>0</v>
      </c>
      <c r="M69" s="76"/>
      <c r="N69" s="76"/>
      <c r="O69" s="77">
        <f t="shared" si="3"/>
        <v>0</v>
      </c>
      <c r="P69" s="77">
        <f t="shared" si="4"/>
        <v>0</v>
      </c>
      <c r="Q69" s="77">
        <f t="shared" si="5"/>
        <v>0</v>
      </c>
      <c r="R69" s="76">
        <f>SUM(S69,T69)</f>
        <v>0</v>
      </c>
      <c r="S69" s="76"/>
      <c r="T69" s="76"/>
      <c r="U69" s="76">
        <f>SUM(V69,W69)</f>
        <v>0</v>
      </c>
      <c r="V69" s="76"/>
      <c r="W69" s="76"/>
      <c r="X69" s="73"/>
      <c r="Y69" s="66"/>
    </row>
    <row r="70" spans="1:25" ht="25.5" x14ac:dyDescent="0.15">
      <c r="A70" s="70">
        <v>2330</v>
      </c>
      <c r="B70" s="70" t="s">
        <v>194</v>
      </c>
      <c r="C70" s="70" t="s">
        <v>194</v>
      </c>
      <c r="D70" s="70" t="s">
        <v>191</v>
      </c>
      <c r="E70" s="71" t="s">
        <v>405</v>
      </c>
      <c r="F70" s="76">
        <f t="shared" ref="F70:N70" si="43">SUM(F72:F73)</f>
        <v>0</v>
      </c>
      <c r="G70" s="76">
        <f t="shared" si="43"/>
        <v>0</v>
      </c>
      <c r="H70" s="76">
        <f t="shared" si="43"/>
        <v>0</v>
      </c>
      <c r="I70" s="76">
        <f t="shared" si="43"/>
        <v>0</v>
      </c>
      <c r="J70" s="76">
        <f t="shared" si="43"/>
        <v>0</v>
      </c>
      <c r="K70" s="76">
        <f t="shared" si="43"/>
        <v>0</v>
      </c>
      <c r="L70" s="76">
        <f t="shared" si="43"/>
        <v>0</v>
      </c>
      <c r="M70" s="76">
        <f t="shared" si="43"/>
        <v>0</v>
      </c>
      <c r="N70" s="76">
        <f t="shared" si="43"/>
        <v>0</v>
      </c>
      <c r="O70" s="77">
        <f t="shared" si="3"/>
        <v>0</v>
      </c>
      <c r="P70" s="77">
        <f t="shared" si="4"/>
        <v>0</v>
      </c>
      <c r="Q70" s="77">
        <f t="shared" si="5"/>
        <v>0</v>
      </c>
      <c r="R70" s="76">
        <f t="shared" ref="R70:W70" si="44">SUM(R72:R73)</f>
        <v>0</v>
      </c>
      <c r="S70" s="76">
        <f t="shared" si="44"/>
        <v>0</v>
      </c>
      <c r="T70" s="76">
        <f t="shared" si="44"/>
        <v>0</v>
      </c>
      <c r="U70" s="76">
        <f t="shared" si="44"/>
        <v>0</v>
      </c>
      <c r="V70" s="76">
        <f t="shared" si="44"/>
        <v>0</v>
      </c>
      <c r="W70" s="76">
        <f t="shared" si="44"/>
        <v>0</v>
      </c>
      <c r="X70" s="73"/>
      <c r="Y70" s="66"/>
    </row>
    <row r="71" spans="1:25" ht="12.75" x14ac:dyDescent="0.15">
      <c r="A71" s="70"/>
      <c r="B71" s="70"/>
      <c r="C71" s="70"/>
      <c r="D71" s="70"/>
      <c r="E71" s="71" t="s">
        <v>356</v>
      </c>
      <c r="F71" s="78"/>
      <c r="G71" s="78"/>
      <c r="H71" s="78"/>
      <c r="I71" s="78"/>
      <c r="J71" s="78"/>
      <c r="K71" s="78"/>
      <c r="L71" s="78"/>
      <c r="M71" s="78"/>
      <c r="N71" s="78"/>
      <c r="O71" s="77"/>
      <c r="P71" s="77"/>
      <c r="Q71" s="77"/>
      <c r="R71" s="78"/>
      <c r="S71" s="78"/>
      <c r="T71" s="78"/>
      <c r="U71" s="78"/>
      <c r="V71" s="78"/>
      <c r="W71" s="78"/>
      <c r="X71" s="73"/>
      <c r="Y71" s="66"/>
    </row>
    <row r="72" spans="1:25" ht="12.75" x14ac:dyDescent="0.15">
      <c r="A72" s="70">
        <v>2331</v>
      </c>
      <c r="B72" s="70" t="s">
        <v>194</v>
      </c>
      <c r="C72" s="70" t="s">
        <v>194</v>
      </c>
      <c r="D72" s="70" t="s">
        <v>192</v>
      </c>
      <c r="E72" s="71" t="s">
        <v>406</v>
      </c>
      <c r="F72" s="76">
        <f>SUM(G72,H72)</f>
        <v>0</v>
      </c>
      <c r="G72" s="76"/>
      <c r="H72" s="76"/>
      <c r="I72" s="76">
        <f>SUM(J72,K72)</f>
        <v>0</v>
      </c>
      <c r="J72" s="76"/>
      <c r="K72" s="76"/>
      <c r="L72" s="76">
        <f>SUM(M72,N72)</f>
        <v>0</v>
      </c>
      <c r="M72" s="76"/>
      <c r="N72" s="76"/>
      <c r="O72" s="77">
        <f t="shared" si="3"/>
        <v>0</v>
      </c>
      <c r="P72" s="77">
        <f t="shared" si="4"/>
        <v>0</v>
      </c>
      <c r="Q72" s="77">
        <f t="shared" si="5"/>
        <v>0</v>
      </c>
      <c r="R72" s="76">
        <f>SUM(S72,T72)</f>
        <v>0</v>
      </c>
      <c r="S72" s="76"/>
      <c r="T72" s="76"/>
      <c r="U72" s="76">
        <f>SUM(V72,W72)</f>
        <v>0</v>
      </c>
      <c r="V72" s="76"/>
      <c r="W72" s="76"/>
      <c r="X72" s="73"/>
      <c r="Y72" s="66"/>
    </row>
    <row r="73" spans="1:25" ht="12.75" x14ac:dyDescent="0.15">
      <c r="A73" s="70">
        <v>2332</v>
      </c>
      <c r="B73" s="70" t="s">
        <v>194</v>
      </c>
      <c r="C73" s="70" t="s">
        <v>194</v>
      </c>
      <c r="D73" s="70" t="s">
        <v>200</v>
      </c>
      <c r="E73" s="71" t="s">
        <v>407</v>
      </c>
      <c r="F73" s="76">
        <f>SUM(G73,H73)</f>
        <v>0</v>
      </c>
      <c r="G73" s="76"/>
      <c r="H73" s="76"/>
      <c r="I73" s="76">
        <f>SUM(J73,K73)</f>
        <v>0</v>
      </c>
      <c r="J73" s="76"/>
      <c r="K73" s="76"/>
      <c r="L73" s="76">
        <f>SUM(M73,N73)</f>
        <v>0</v>
      </c>
      <c r="M73" s="76"/>
      <c r="N73" s="76"/>
      <c r="O73" s="77">
        <f t="shared" ref="O73:O136" si="45">L73-I73</f>
        <v>0</v>
      </c>
      <c r="P73" s="77">
        <f t="shared" ref="P73:P136" si="46">M73-J73</f>
        <v>0</v>
      </c>
      <c r="Q73" s="77">
        <f t="shared" ref="Q73:Q136" si="47">N73-K73</f>
        <v>0</v>
      </c>
      <c r="R73" s="76">
        <f>SUM(S73,T73)</f>
        <v>0</v>
      </c>
      <c r="S73" s="76"/>
      <c r="T73" s="76"/>
      <c r="U73" s="76">
        <f>SUM(V73,W73)</f>
        <v>0</v>
      </c>
      <c r="V73" s="76"/>
      <c r="W73" s="76"/>
      <c r="X73" s="73"/>
      <c r="Y73" s="66"/>
    </row>
    <row r="74" spans="1:25" ht="12.75" x14ac:dyDescent="0.15">
      <c r="A74" s="70">
        <v>2340</v>
      </c>
      <c r="B74" s="70" t="s">
        <v>194</v>
      </c>
      <c r="C74" s="70" t="s">
        <v>206</v>
      </c>
      <c r="D74" s="70" t="s">
        <v>191</v>
      </c>
      <c r="E74" s="71" t="s">
        <v>408</v>
      </c>
      <c r="F74" s="76">
        <f t="shared" ref="F74:N74" si="48">SUM(F76)</f>
        <v>0</v>
      </c>
      <c r="G74" s="76">
        <f t="shared" si="48"/>
        <v>0</v>
      </c>
      <c r="H74" s="76">
        <f t="shared" si="48"/>
        <v>0</v>
      </c>
      <c r="I74" s="76">
        <f t="shared" si="48"/>
        <v>0</v>
      </c>
      <c r="J74" s="76">
        <f t="shared" si="48"/>
        <v>0</v>
      </c>
      <c r="K74" s="76">
        <f t="shared" si="48"/>
        <v>0</v>
      </c>
      <c r="L74" s="76">
        <f t="shared" si="48"/>
        <v>0</v>
      </c>
      <c r="M74" s="76">
        <f t="shared" si="48"/>
        <v>0</v>
      </c>
      <c r="N74" s="76">
        <f t="shared" si="48"/>
        <v>0</v>
      </c>
      <c r="O74" s="77">
        <f t="shared" si="45"/>
        <v>0</v>
      </c>
      <c r="P74" s="77">
        <f t="shared" si="46"/>
        <v>0</v>
      </c>
      <c r="Q74" s="77">
        <f t="shared" si="47"/>
        <v>0</v>
      </c>
      <c r="R74" s="76">
        <f t="shared" ref="R74:W74" si="49">SUM(R76)</f>
        <v>0</v>
      </c>
      <c r="S74" s="76">
        <f t="shared" si="49"/>
        <v>0</v>
      </c>
      <c r="T74" s="76">
        <f t="shared" si="49"/>
        <v>0</v>
      </c>
      <c r="U74" s="76">
        <f t="shared" si="49"/>
        <v>0</v>
      </c>
      <c r="V74" s="76">
        <f t="shared" si="49"/>
        <v>0</v>
      </c>
      <c r="W74" s="76">
        <f t="shared" si="49"/>
        <v>0</v>
      </c>
      <c r="X74" s="73"/>
      <c r="Y74" s="66"/>
    </row>
    <row r="75" spans="1:25" ht="12.75" x14ac:dyDescent="0.15">
      <c r="A75" s="70"/>
      <c r="B75" s="70"/>
      <c r="C75" s="70"/>
      <c r="D75" s="70"/>
      <c r="E75" s="71" t="s">
        <v>356</v>
      </c>
      <c r="F75" s="78"/>
      <c r="G75" s="78"/>
      <c r="H75" s="78"/>
      <c r="I75" s="78"/>
      <c r="J75" s="78"/>
      <c r="K75" s="78"/>
      <c r="L75" s="78"/>
      <c r="M75" s="78"/>
      <c r="N75" s="78"/>
      <c r="O75" s="77"/>
      <c r="P75" s="77"/>
      <c r="Q75" s="77"/>
      <c r="R75" s="78"/>
      <c r="S75" s="78"/>
      <c r="T75" s="78"/>
      <c r="U75" s="78"/>
      <c r="V75" s="78"/>
      <c r="W75" s="78"/>
      <c r="X75" s="73"/>
      <c r="Y75" s="66"/>
    </row>
    <row r="76" spans="1:25" ht="12.75" x14ac:dyDescent="0.15">
      <c r="A76" s="70">
        <v>2341</v>
      </c>
      <c r="B76" s="70" t="s">
        <v>194</v>
      </c>
      <c r="C76" s="70" t="s">
        <v>206</v>
      </c>
      <c r="D76" s="70" t="s">
        <v>192</v>
      </c>
      <c r="E76" s="71" t="s">
        <v>408</v>
      </c>
      <c r="F76" s="76">
        <f>SUM(G76,H76)</f>
        <v>0</v>
      </c>
      <c r="G76" s="76"/>
      <c r="H76" s="76"/>
      <c r="I76" s="76">
        <f>SUM(J76,K76)</f>
        <v>0</v>
      </c>
      <c r="J76" s="76"/>
      <c r="K76" s="76"/>
      <c r="L76" s="76">
        <f>SUM(M76,N76)</f>
        <v>0</v>
      </c>
      <c r="M76" s="76"/>
      <c r="N76" s="76"/>
      <c r="O76" s="77">
        <f t="shared" si="45"/>
        <v>0</v>
      </c>
      <c r="P76" s="77">
        <f t="shared" si="46"/>
        <v>0</v>
      </c>
      <c r="Q76" s="77">
        <f t="shared" si="47"/>
        <v>0</v>
      </c>
      <c r="R76" s="76">
        <f>SUM(S76,T76)</f>
        <v>0</v>
      </c>
      <c r="S76" s="76"/>
      <c r="T76" s="76"/>
      <c r="U76" s="76">
        <f>SUM(V76,W76)</f>
        <v>0</v>
      </c>
      <c r="V76" s="76"/>
      <c r="W76" s="76"/>
      <c r="X76" s="73"/>
      <c r="Y76" s="66"/>
    </row>
    <row r="77" spans="1:25" ht="12.75" x14ac:dyDescent="0.15">
      <c r="A77" s="70">
        <v>2350</v>
      </c>
      <c r="B77" s="70" t="s">
        <v>194</v>
      </c>
      <c r="C77" s="70" t="s">
        <v>196</v>
      </c>
      <c r="D77" s="70" t="s">
        <v>191</v>
      </c>
      <c r="E77" s="71" t="s">
        <v>409</v>
      </c>
      <c r="F77" s="76">
        <f t="shared" ref="F77:N77" si="50">SUM(F79)</f>
        <v>0</v>
      </c>
      <c r="G77" s="76">
        <f t="shared" si="50"/>
        <v>0</v>
      </c>
      <c r="H77" s="76">
        <f t="shared" si="50"/>
        <v>0</v>
      </c>
      <c r="I77" s="76">
        <f t="shared" si="50"/>
        <v>0</v>
      </c>
      <c r="J77" s="76">
        <f t="shared" si="50"/>
        <v>0</v>
      </c>
      <c r="K77" s="76">
        <f t="shared" si="50"/>
        <v>0</v>
      </c>
      <c r="L77" s="76">
        <f t="shared" si="50"/>
        <v>0</v>
      </c>
      <c r="M77" s="76">
        <f t="shared" si="50"/>
        <v>0</v>
      </c>
      <c r="N77" s="76">
        <f t="shared" si="50"/>
        <v>0</v>
      </c>
      <c r="O77" s="77">
        <f t="shared" si="45"/>
        <v>0</v>
      </c>
      <c r="P77" s="77">
        <f t="shared" si="46"/>
        <v>0</v>
      </c>
      <c r="Q77" s="77">
        <f t="shared" si="47"/>
        <v>0</v>
      </c>
      <c r="R77" s="76">
        <f t="shared" ref="R77:W77" si="51">SUM(R79)</f>
        <v>0</v>
      </c>
      <c r="S77" s="76">
        <f t="shared" si="51"/>
        <v>0</v>
      </c>
      <c r="T77" s="76">
        <f t="shared" si="51"/>
        <v>0</v>
      </c>
      <c r="U77" s="76">
        <f t="shared" si="51"/>
        <v>0</v>
      </c>
      <c r="V77" s="76">
        <f t="shared" si="51"/>
        <v>0</v>
      </c>
      <c r="W77" s="76">
        <f t="shared" si="51"/>
        <v>0</v>
      </c>
      <c r="X77" s="73"/>
      <c r="Y77" s="66"/>
    </row>
    <row r="78" spans="1:25" ht="12.75" x14ac:dyDescent="0.15">
      <c r="A78" s="70"/>
      <c r="B78" s="70"/>
      <c r="C78" s="70"/>
      <c r="D78" s="70"/>
      <c r="E78" s="71" t="s">
        <v>356</v>
      </c>
      <c r="F78" s="78"/>
      <c r="G78" s="78"/>
      <c r="H78" s="78"/>
      <c r="I78" s="78"/>
      <c r="J78" s="78"/>
      <c r="K78" s="78"/>
      <c r="L78" s="78"/>
      <c r="M78" s="78"/>
      <c r="N78" s="78"/>
      <c r="O78" s="77"/>
      <c r="P78" s="77"/>
      <c r="Q78" s="77"/>
      <c r="R78" s="78"/>
      <c r="S78" s="78"/>
      <c r="T78" s="78"/>
      <c r="U78" s="78"/>
      <c r="V78" s="78"/>
      <c r="W78" s="78"/>
      <c r="X78" s="73"/>
      <c r="Y78" s="66"/>
    </row>
    <row r="79" spans="1:25" ht="12.75" x14ac:dyDescent="0.15">
      <c r="A79" s="70">
        <v>2351</v>
      </c>
      <c r="B79" s="70" t="s">
        <v>194</v>
      </c>
      <c r="C79" s="70" t="s">
        <v>196</v>
      </c>
      <c r="D79" s="70" t="s">
        <v>192</v>
      </c>
      <c r="E79" s="71" t="s">
        <v>410</v>
      </c>
      <c r="F79" s="76">
        <f>SUM(G79,H79)</f>
        <v>0</v>
      </c>
      <c r="G79" s="76"/>
      <c r="H79" s="76"/>
      <c r="I79" s="76">
        <f>SUM(J79,K79)</f>
        <v>0</v>
      </c>
      <c r="J79" s="76"/>
      <c r="K79" s="76"/>
      <c r="L79" s="76">
        <f>SUM(M79,N79)</f>
        <v>0</v>
      </c>
      <c r="M79" s="76"/>
      <c r="N79" s="76"/>
      <c r="O79" s="77">
        <f t="shared" si="45"/>
        <v>0</v>
      </c>
      <c r="P79" s="77">
        <f t="shared" si="46"/>
        <v>0</v>
      </c>
      <c r="Q79" s="77">
        <f t="shared" si="47"/>
        <v>0</v>
      </c>
      <c r="R79" s="76">
        <f>SUM(S79,T79)</f>
        <v>0</v>
      </c>
      <c r="S79" s="76"/>
      <c r="T79" s="76"/>
      <c r="U79" s="76">
        <f>SUM(V79,W79)</f>
        <v>0</v>
      </c>
      <c r="V79" s="76"/>
      <c r="W79" s="76"/>
      <c r="X79" s="73"/>
      <c r="Y79" s="66"/>
    </row>
    <row r="80" spans="1:25" ht="25.5" x14ac:dyDescent="0.15">
      <c r="A80" s="70">
        <v>2360</v>
      </c>
      <c r="B80" s="70" t="s">
        <v>194</v>
      </c>
      <c r="C80" s="70" t="s">
        <v>197</v>
      </c>
      <c r="D80" s="70" t="s">
        <v>191</v>
      </c>
      <c r="E80" s="71" t="s">
        <v>411</v>
      </c>
      <c r="F80" s="76">
        <f t="shared" ref="F80:N80" si="52">SUM(F82)</f>
        <v>0</v>
      </c>
      <c r="G80" s="76">
        <f t="shared" si="52"/>
        <v>0</v>
      </c>
      <c r="H80" s="76">
        <f t="shared" si="52"/>
        <v>0</v>
      </c>
      <c r="I80" s="76">
        <f t="shared" si="52"/>
        <v>0</v>
      </c>
      <c r="J80" s="76">
        <f t="shared" si="52"/>
        <v>0</v>
      </c>
      <c r="K80" s="76">
        <f t="shared" si="52"/>
        <v>0</v>
      </c>
      <c r="L80" s="76">
        <f t="shared" si="52"/>
        <v>0</v>
      </c>
      <c r="M80" s="76">
        <f t="shared" si="52"/>
        <v>0</v>
      </c>
      <c r="N80" s="76">
        <f t="shared" si="52"/>
        <v>0</v>
      </c>
      <c r="O80" s="77">
        <f t="shared" si="45"/>
        <v>0</v>
      </c>
      <c r="P80" s="77">
        <f t="shared" si="46"/>
        <v>0</v>
      </c>
      <c r="Q80" s="77">
        <f t="shared" si="47"/>
        <v>0</v>
      </c>
      <c r="R80" s="76">
        <f t="shared" ref="R80:W80" si="53">SUM(R82)</f>
        <v>0</v>
      </c>
      <c r="S80" s="76">
        <f t="shared" si="53"/>
        <v>0</v>
      </c>
      <c r="T80" s="76">
        <f t="shared" si="53"/>
        <v>0</v>
      </c>
      <c r="U80" s="76">
        <f t="shared" si="53"/>
        <v>0</v>
      </c>
      <c r="V80" s="76">
        <f t="shared" si="53"/>
        <v>0</v>
      </c>
      <c r="W80" s="76">
        <f t="shared" si="53"/>
        <v>0</v>
      </c>
      <c r="X80" s="73"/>
      <c r="Y80" s="66"/>
    </row>
    <row r="81" spans="1:25" ht="12.75" x14ac:dyDescent="0.15">
      <c r="A81" s="70"/>
      <c r="B81" s="70"/>
      <c r="C81" s="70"/>
      <c r="D81" s="70"/>
      <c r="E81" s="71" t="s">
        <v>356</v>
      </c>
      <c r="F81" s="78"/>
      <c r="G81" s="78"/>
      <c r="H81" s="78"/>
      <c r="I81" s="78"/>
      <c r="J81" s="78"/>
      <c r="K81" s="78"/>
      <c r="L81" s="78"/>
      <c r="M81" s="78"/>
      <c r="N81" s="78"/>
      <c r="O81" s="77"/>
      <c r="P81" s="77"/>
      <c r="Q81" s="77"/>
      <c r="R81" s="78"/>
      <c r="S81" s="78"/>
      <c r="T81" s="78"/>
      <c r="U81" s="78"/>
      <c r="V81" s="78"/>
      <c r="W81" s="78"/>
      <c r="X81" s="73"/>
      <c r="Y81" s="66"/>
    </row>
    <row r="82" spans="1:25" ht="25.5" x14ac:dyDescent="0.15">
      <c r="A82" s="70">
        <v>2361</v>
      </c>
      <c r="B82" s="70" t="s">
        <v>194</v>
      </c>
      <c r="C82" s="70" t="s">
        <v>197</v>
      </c>
      <c r="D82" s="70" t="s">
        <v>192</v>
      </c>
      <c r="E82" s="71" t="s">
        <v>411</v>
      </c>
      <c r="F82" s="76">
        <f>SUM(G82,H82)</f>
        <v>0</v>
      </c>
      <c r="G82" s="76"/>
      <c r="H82" s="76"/>
      <c r="I82" s="76">
        <f>SUM(J82,K82)</f>
        <v>0</v>
      </c>
      <c r="J82" s="76"/>
      <c r="K82" s="76"/>
      <c r="L82" s="76">
        <f>SUM(M82,N82)</f>
        <v>0</v>
      </c>
      <c r="M82" s="76"/>
      <c r="N82" s="76"/>
      <c r="O82" s="77">
        <f t="shared" si="45"/>
        <v>0</v>
      </c>
      <c r="P82" s="77">
        <f t="shared" si="46"/>
        <v>0</v>
      </c>
      <c r="Q82" s="77">
        <f t="shared" si="47"/>
        <v>0</v>
      </c>
      <c r="R82" s="76">
        <f>SUM(S82,T82)</f>
        <v>0</v>
      </c>
      <c r="S82" s="76"/>
      <c r="T82" s="76"/>
      <c r="U82" s="76">
        <f>SUM(V82,W82)</f>
        <v>0</v>
      </c>
      <c r="V82" s="76"/>
      <c r="W82" s="76"/>
      <c r="X82" s="73"/>
      <c r="Y82" s="66"/>
    </row>
    <row r="83" spans="1:25" ht="12.75" x14ac:dyDescent="0.15">
      <c r="A83" s="70">
        <v>2370</v>
      </c>
      <c r="B83" s="70" t="s">
        <v>194</v>
      </c>
      <c r="C83" s="70" t="s">
        <v>210</v>
      </c>
      <c r="D83" s="70" t="s">
        <v>191</v>
      </c>
      <c r="E83" s="71" t="s">
        <v>412</v>
      </c>
      <c r="F83" s="76">
        <f t="shared" ref="F83:N83" si="54">SUM(F85)</f>
        <v>0</v>
      </c>
      <c r="G83" s="76">
        <f t="shared" si="54"/>
        <v>0</v>
      </c>
      <c r="H83" s="76">
        <f t="shared" si="54"/>
        <v>0</v>
      </c>
      <c r="I83" s="76">
        <f t="shared" si="54"/>
        <v>0</v>
      </c>
      <c r="J83" s="76">
        <f t="shared" si="54"/>
        <v>0</v>
      </c>
      <c r="K83" s="76">
        <f t="shared" si="54"/>
        <v>0</v>
      </c>
      <c r="L83" s="76">
        <f t="shared" si="54"/>
        <v>0</v>
      </c>
      <c r="M83" s="76">
        <f t="shared" si="54"/>
        <v>0</v>
      </c>
      <c r="N83" s="76">
        <f t="shared" si="54"/>
        <v>0</v>
      </c>
      <c r="O83" s="77">
        <f t="shared" si="45"/>
        <v>0</v>
      </c>
      <c r="P83" s="77">
        <f t="shared" si="46"/>
        <v>0</v>
      </c>
      <c r="Q83" s="77">
        <f t="shared" si="47"/>
        <v>0</v>
      </c>
      <c r="R83" s="76">
        <f t="shared" ref="R83:W83" si="55">SUM(R85)</f>
        <v>0</v>
      </c>
      <c r="S83" s="76">
        <f t="shared" si="55"/>
        <v>0</v>
      </c>
      <c r="T83" s="76">
        <f t="shared" si="55"/>
        <v>0</v>
      </c>
      <c r="U83" s="76">
        <f t="shared" si="55"/>
        <v>0</v>
      </c>
      <c r="V83" s="76">
        <f t="shared" si="55"/>
        <v>0</v>
      </c>
      <c r="W83" s="76">
        <f t="shared" si="55"/>
        <v>0</v>
      </c>
      <c r="X83" s="73"/>
      <c r="Y83" s="66"/>
    </row>
    <row r="84" spans="1:25" ht="12.75" x14ac:dyDescent="0.15">
      <c r="A84" s="70"/>
      <c r="B84" s="70"/>
      <c r="C84" s="70"/>
      <c r="D84" s="70"/>
      <c r="E84" s="71" t="s">
        <v>356</v>
      </c>
      <c r="F84" s="78"/>
      <c r="G84" s="78"/>
      <c r="H84" s="78"/>
      <c r="I84" s="78"/>
      <c r="J84" s="78"/>
      <c r="K84" s="78"/>
      <c r="L84" s="78"/>
      <c r="M84" s="78"/>
      <c r="N84" s="78"/>
      <c r="O84" s="77"/>
      <c r="P84" s="77"/>
      <c r="Q84" s="77"/>
      <c r="R84" s="78"/>
      <c r="S84" s="78"/>
      <c r="T84" s="78"/>
      <c r="U84" s="78"/>
      <c r="V84" s="78"/>
      <c r="W84" s="78"/>
      <c r="X84" s="73"/>
      <c r="Y84" s="66"/>
    </row>
    <row r="85" spans="1:25" ht="12.75" x14ac:dyDescent="0.15">
      <c r="A85" s="70">
        <v>2371</v>
      </c>
      <c r="B85" s="70" t="s">
        <v>194</v>
      </c>
      <c r="C85" s="70" t="s">
        <v>210</v>
      </c>
      <c r="D85" s="70" t="s">
        <v>192</v>
      </c>
      <c r="E85" s="71" t="s">
        <v>412</v>
      </c>
      <c r="F85" s="76">
        <f>SUM(G85,H85)</f>
        <v>0</v>
      </c>
      <c r="G85" s="76"/>
      <c r="H85" s="76"/>
      <c r="I85" s="76">
        <f>SUM(J85,K85)</f>
        <v>0</v>
      </c>
      <c r="J85" s="76"/>
      <c r="K85" s="76"/>
      <c r="L85" s="76">
        <f>SUM(M85,N85)</f>
        <v>0</v>
      </c>
      <c r="M85" s="76"/>
      <c r="N85" s="76"/>
      <c r="O85" s="77">
        <f t="shared" si="45"/>
        <v>0</v>
      </c>
      <c r="P85" s="77">
        <f t="shared" si="46"/>
        <v>0</v>
      </c>
      <c r="Q85" s="77">
        <f t="shared" si="47"/>
        <v>0</v>
      </c>
      <c r="R85" s="76">
        <f>SUM(S85,T85)</f>
        <v>0</v>
      </c>
      <c r="S85" s="76"/>
      <c r="T85" s="76"/>
      <c r="U85" s="76">
        <f>SUM(V85,W85)</f>
        <v>0</v>
      </c>
      <c r="V85" s="76"/>
      <c r="W85" s="76"/>
      <c r="X85" s="73"/>
      <c r="Y85" s="66"/>
    </row>
    <row r="86" spans="1:25" ht="25.5" x14ac:dyDescent="0.15">
      <c r="A86" s="70">
        <v>2380</v>
      </c>
      <c r="B86" s="70" t="s">
        <v>194</v>
      </c>
      <c r="C86" s="70" t="s">
        <v>386</v>
      </c>
      <c r="D86" s="70" t="s">
        <v>191</v>
      </c>
      <c r="E86" s="71" t="s">
        <v>413</v>
      </c>
      <c r="F86" s="76">
        <f t="shared" ref="F86:N86" si="56">SUM(F88)</f>
        <v>0</v>
      </c>
      <c r="G86" s="76">
        <f t="shared" si="56"/>
        <v>0</v>
      </c>
      <c r="H86" s="76">
        <f t="shared" si="56"/>
        <v>0</v>
      </c>
      <c r="I86" s="76">
        <f t="shared" si="56"/>
        <v>0</v>
      </c>
      <c r="J86" s="76">
        <f t="shared" si="56"/>
        <v>0</v>
      </c>
      <c r="K86" s="76">
        <f t="shared" si="56"/>
        <v>0</v>
      </c>
      <c r="L86" s="76">
        <f t="shared" si="56"/>
        <v>0</v>
      </c>
      <c r="M86" s="76">
        <f t="shared" si="56"/>
        <v>0</v>
      </c>
      <c r="N86" s="76">
        <f t="shared" si="56"/>
        <v>0</v>
      </c>
      <c r="O86" s="77">
        <f t="shared" si="45"/>
        <v>0</v>
      </c>
      <c r="P86" s="77">
        <f t="shared" si="46"/>
        <v>0</v>
      </c>
      <c r="Q86" s="77">
        <f t="shared" si="47"/>
        <v>0</v>
      </c>
      <c r="R86" s="76">
        <f t="shared" ref="R86:W86" si="57">SUM(R88)</f>
        <v>0</v>
      </c>
      <c r="S86" s="76">
        <f t="shared" si="57"/>
        <v>0</v>
      </c>
      <c r="T86" s="76">
        <f t="shared" si="57"/>
        <v>0</v>
      </c>
      <c r="U86" s="76">
        <f t="shared" si="57"/>
        <v>0</v>
      </c>
      <c r="V86" s="76">
        <f t="shared" si="57"/>
        <v>0</v>
      </c>
      <c r="W86" s="76">
        <f t="shared" si="57"/>
        <v>0</v>
      </c>
      <c r="X86" s="73"/>
      <c r="Y86" s="66"/>
    </row>
    <row r="87" spans="1:25" ht="12.75" x14ac:dyDescent="0.15">
      <c r="A87" s="70"/>
      <c r="B87" s="70"/>
      <c r="C87" s="70"/>
      <c r="D87" s="70"/>
      <c r="E87" s="71" t="s">
        <v>356</v>
      </c>
      <c r="F87" s="78"/>
      <c r="G87" s="78"/>
      <c r="H87" s="78"/>
      <c r="I87" s="78"/>
      <c r="J87" s="78"/>
      <c r="K87" s="78"/>
      <c r="L87" s="78"/>
      <c r="M87" s="78"/>
      <c r="N87" s="78"/>
      <c r="O87" s="77"/>
      <c r="P87" s="77"/>
      <c r="Q87" s="77"/>
      <c r="R87" s="78"/>
      <c r="S87" s="78"/>
      <c r="T87" s="78"/>
      <c r="U87" s="78"/>
      <c r="V87" s="78"/>
      <c r="W87" s="78"/>
      <c r="X87" s="73"/>
      <c r="Y87" s="66"/>
    </row>
    <row r="88" spans="1:25" ht="25.5" x14ac:dyDescent="0.15">
      <c r="A88" s="70">
        <v>2381</v>
      </c>
      <c r="B88" s="70">
        <v>3</v>
      </c>
      <c r="C88" s="70" t="s">
        <v>386</v>
      </c>
      <c r="D88" s="70" t="s">
        <v>192</v>
      </c>
      <c r="E88" s="71" t="s">
        <v>414</v>
      </c>
      <c r="F88" s="76">
        <f>SUM(G88,H88)</f>
        <v>0</v>
      </c>
      <c r="G88" s="76"/>
      <c r="H88" s="76"/>
      <c r="I88" s="76">
        <f>SUM(J88,K88)</f>
        <v>0</v>
      </c>
      <c r="J88" s="76"/>
      <c r="K88" s="76"/>
      <c r="L88" s="76">
        <f>SUM(M88,N88)</f>
        <v>0</v>
      </c>
      <c r="M88" s="76"/>
      <c r="N88" s="76"/>
      <c r="O88" s="77">
        <f t="shared" si="45"/>
        <v>0</v>
      </c>
      <c r="P88" s="77">
        <f t="shared" si="46"/>
        <v>0</v>
      </c>
      <c r="Q88" s="77">
        <f t="shared" si="47"/>
        <v>0</v>
      </c>
      <c r="R88" s="76">
        <f>SUM(S88,T88)</f>
        <v>0</v>
      </c>
      <c r="S88" s="76"/>
      <c r="T88" s="76"/>
      <c r="U88" s="76">
        <f>SUM(V88,W88)</f>
        <v>0</v>
      </c>
      <c r="V88" s="76"/>
      <c r="W88" s="76"/>
      <c r="X88" s="73"/>
      <c r="Y88" s="66"/>
    </row>
    <row r="89" spans="1:25" ht="38.25" x14ac:dyDescent="0.15">
      <c r="A89" s="70">
        <v>2400</v>
      </c>
      <c r="B89" s="70" t="s">
        <v>206</v>
      </c>
      <c r="C89" s="70" t="s">
        <v>191</v>
      </c>
      <c r="D89" s="70" t="s">
        <v>191</v>
      </c>
      <c r="E89" s="71" t="s">
        <v>415</v>
      </c>
      <c r="F89" s="76">
        <f t="shared" ref="F89:N89" si="58">SUM(F91,F95,F101,F109,F114,F121,F124,F130,F139)</f>
        <v>436124.8</v>
      </c>
      <c r="G89" s="76">
        <f t="shared" si="58"/>
        <v>99486</v>
      </c>
      <c r="H89" s="76">
        <f t="shared" si="58"/>
        <v>336638.8</v>
      </c>
      <c r="I89" s="76">
        <f t="shared" si="58"/>
        <v>256883.5</v>
      </c>
      <c r="J89" s="76">
        <f t="shared" si="58"/>
        <v>109992.2</v>
      </c>
      <c r="K89" s="76">
        <f t="shared" si="58"/>
        <v>146891.29999999999</v>
      </c>
      <c r="L89" s="76">
        <f t="shared" si="58"/>
        <v>269728</v>
      </c>
      <c r="M89" s="76">
        <f t="shared" si="58"/>
        <v>115493</v>
      </c>
      <c r="N89" s="76">
        <f t="shared" si="58"/>
        <v>154235</v>
      </c>
      <c r="O89" s="77">
        <f t="shared" si="45"/>
        <v>12844.5</v>
      </c>
      <c r="P89" s="77">
        <f t="shared" si="46"/>
        <v>5500.8000000000029</v>
      </c>
      <c r="Q89" s="77">
        <f t="shared" si="47"/>
        <v>7343.7000000000116</v>
      </c>
      <c r="R89" s="76">
        <f t="shared" ref="R89:W89" si="59">SUM(R91,R95,R101,R109,R114,R121,R124,R130,R139)</f>
        <v>310132.59999999998</v>
      </c>
      <c r="S89" s="76">
        <f t="shared" si="59"/>
        <v>148186.6</v>
      </c>
      <c r="T89" s="76">
        <f t="shared" si="59"/>
        <v>161946</v>
      </c>
      <c r="U89" s="76">
        <f t="shared" si="59"/>
        <v>506983.6</v>
      </c>
      <c r="V89" s="76">
        <f t="shared" si="59"/>
        <v>336939.6</v>
      </c>
      <c r="W89" s="76">
        <f t="shared" si="59"/>
        <v>170044</v>
      </c>
      <c r="X89" s="73"/>
      <c r="Y89" s="66"/>
    </row>
    <row r="90" spans="1:25" ht="12.75" x14ac:dyDescent="0.15">
      <c r="A90" s="70"/>
      <c r="B90" s="70"/>
      <c r="C90" s="70"/>
      <c r="D90" s="70"/>
      <c r="E90" s="71" t="s">
        <v>356</v>
      </c>
      <c r="F90" s="78"/>
      <c r="G90" s="78"/>
      <c r="H90" s="78"/>
      <c r="I90" s="78"/>
      <c r="J90" s="78"/>
      <c r="K90" s="78"/>
      <c r="L90" s="78"/>
      <c r="M90" s="78"/>
      <c r="N90" s="78"/>
      <c r="O90" s="77"/>
      <c r="P90" s="77"/>
      <c r="Q90" s="77"/>
      <c r="R90" s="78"/>
      <c r="S90" s="78"/>
      <c r="T90" s="78"/>
      <c r="U90" s="78"/>
      <c r="V90" s="78"/>
      <c r="W90" s="78"/>
      <c r="X90" s="73"/>
      <c r="Y90" s="66"/>
    </row>
    <row r="91" spans="1:25" ht="25.5" x14ac:dyDescent="0.15">
      <c r="A91" s="70">
        <v>2410</v>
      </c>
      <c r="B91" s="70" t="s">
        <v>206</v>
      </c>
      <c r="C91" s="70" t="s">
        <v>192</v>
      </c>
      <c r="D91" s="70" t="s">
        <v>191</v>
      </c>
      <c r="E91" s="71" t="s">
        <v>416</v>
      </c>
      <c r="F91" s="76">
        <f t="shared" ref="F91:N91" si="60">SUM(F93:F94)</f>
        <v>0</v>
      </c>
      <c r="G91" s="76">
        <f t="shared" si="60"/>
        <v>0</v>
      </c>
      <c r="H91" s="76">
        <f t="shared" si="60"/>
        <v>0</v>
      </c>
      <c r="I91" s="76">
        <f t="shared" si="60"/>
        <v>0</v>
      </c>
      <c r="J91" s="76">
        <f t="shared" si="60"/>
        <v>0</v>
      </c>
      <c r="K91" s="76">
        <f t="shared" si="60"/>
        <v>0</v>
      </c>
      <c r="L91" s="76">
        <f t="shared" si="60"/>
        <v>0</v>
      </c>
      <c r="M91" s="76">
        <f t="shared" si="60"/>
        <v>0</v>
      </c>
      <c r="N91" s="76">
        <f t="shared" si="60"/>
        <v>0</v>
      </c>
      <c r="O91" s="77">
        <f t="shared" si="45"/>
        <v>0</v>
      </c>
      <c r="P91" s="77">
        <f t="shared" si="46"/>
        <v>0</v>
      </c>
      <c r="Q91" s="77">
        <f t="shared" si="47"/>
        <v>0</v>
      </c>
      <c r="R91" s="76">
        <f t="shared" ref="R91:W91" si="61">SUM(R93:R94)</f>
        <v>0</v>
      </c>
      <c r="S91" s="76">
        <f t="shared" si="61"/>
        <v>0</v>
      </c>
      <c r="T91" s="76">
        <f t="shared" si="61"/>
        <v>0</v>
      </c>
      <c r="U91" s="76">
        <f t="shared" si="61"/>
        <v>0</v>
      </c>
      <c r="V91" s="76">
        <f t="shared" si="61"/>
        <v>0</v>
      </c>
      <c r="W91" s="76">
        <f t="shared" si="61"/>
        <v>0</v>
      </c>
      <c r="X91" s="73"/>
      <c r="Y91" s="66"/>
    </row>
    <row r="92" spans="1:25" ht="12.75" x14ac:dyDescent="0.15">
      <c r="A92" s="70"/>
      <c r="B92" s="70"/>
      <c r="C92" s="70"/>
      <c r="D92" s="70"/>
      <c r="E92" s="71" t="s">
        <v>356</v>
      </c>
      <c r="F92" s="78"/>
      <c r="G92" s="78"/>
      <c r="H92" s="78"/>
      <c r="I92" s="78"/>
      <c r="J92" s="78"/>
      <c r="K92" s="78"/>
      <c r="L92" s="78"/>
      <c r="M92" s="78"/>
      <c r="N92" s="78"/>
      <c r="O92" s="77"/>
      <c r="P92" s="77"/>
      <c r="Q92" s="77"/>
      <c r="R92" s="78"/>
      <c r="S92" s="78"/>
      <c r="T92" s="78"/>
      <c r="U92" s="78"/>
      <c r="V92" s="78"/>
      <c r="W92" s="78"/>
      <c r="X92" s="73"/>
      <c r="Y92" s="66"/>
    </row>
    <row r="93" spans="1:25" ht="25.5" x14ac:dyDescent="0.15">
      <c r="A93" s="70">
        <v>2411</v>
      </c>
      <c r="B93" s="70" t="s">
        <v>206</v>
      </c>
      <c r="C93" s="70" t="s">
        <v>192</v>
      </c>
      <c r="D93" s="70" t="s">
        <v>192</v>
      </c>
      <c r="E93" s="71" t="s">
        <v>417</v>
      </c>
      <c r="F93" s="76">
        <f>SUM(G93,H93)</f>
        <v>0</v>
      </c>
      <c r="G93" s="76"/>
      <c r="H93" s="76"/>
      <c r="I93" s="76">
        <f>SUM(J93,K93)</f>
        <v>0</v>
      </c>
      <c r="J93" s="76"/>
      <c r="K93" s="76"/>
      <c r="L93" s="76">
        <f>SUM(M93,N93)</f>
        <v>0</v>
      </c>
      <c r="M93" s="76"/>
      <c r="N93" s="76"/>
      <c r="O93" s="77">
        <f t="shared" si="45"/>
        <v>0</v>
      </c>
      <c r="P93" s="77">
        <f t="shared" si="46"/>
        <v>0</v>
      </c>
      <c r="Q93" s="77">
        <f t="shared" si="47"/>
        <v>0</v>
      </c>
      <c r="R93" s="76">
        <f>SUM(S93,T93)</f>
        <v>0</v>
      </c>
      <c r="S93" s="76"/>
      <c r="T93" s="76"/>
      <c r="U93" s="76">
        <f>SUM(V93,W93)</f>
        <v>0</v>
      </c>
      <c r="V93" s="76"/>
      <c r="W93" s="76"/>
      <c r="X93" s="73"/>
      <c r="Y93" s="66"/>
    </row>
    <row r="94" spans="1:25" ht="25.5" x14ac:dyDescent="0.15">
      <c r="A94" s="70">
        <v>2412</v>
      </c>
      <c r="B94" s="70" t="s">
        <v>206</v>
      </c>
      <c r="C94" s="70" t="s">
        <v>192</v>
      </c>
      <c r="D94" s="70" t="s">
        <v>200</v>
      </c>
      <c r="E94" s="71" t="s">
        <v>418</v>
      </c>
      <c r="F94" s="76">
        <f>SUM(G94,H94)</f>
        <v>0</v>
      </c>
      <c r="G94" s="76"/>
      <c r="H94" s="76"/>
      <c r="I94" s="76">
        <f>SUM(J94,K94)</f>
        <v>0</v>
      </c>
      <c r="J94" s="76"/>
      <c r="K94" s="76"/>
      <c r="L94" s="76">
        <f>SUM(M94,N94)</f>
        <v>0</v>
      </c>
      <c r="M94" s="76"/>
      <c r="N94" s="76"/>
      <c r="O94" s="77">
        <f t="shared" si="45"/>
        <v>0</v>
      </c>
      <c r="P94" s="77">
        <f t="shared" si="46"/>
        <v>0</v>
      </c>
      <c r="Q94" s="77">
        <f t="shared" si="47"/>
        <v>0</v>
      </c>
      <c r="R94" s="76">
        <f>SUM(S94,T94)</f>
        <v>0</v>
      </c>
      <c r="S94" s="76"/>
      <c r="T94" s="76"/>
      <c r="U94" s="76">
        <f>SUM(V94,W94)</f>
        <v>0</v>
      </c>
      <c r="V94" s="76"/>
      <c r="W94" s="76"/>
      <c r="X94" s="73"/>
      <c r="Y94" s="66"/>
    </row>
    <row r="95" spans="1:25" ht="25.5" x14ac:dyDescent="0.15">
      <c r="A95" s="70">
        <v>2420</v>
      </c>
      <c r="B95" s="70" t="s">
        <v>206</v>
      </c>
      <c r="C95" s="70" t="s">
        <v>200</v>
      </c>
      <c r="D95" s="70" t="s">
        <v>191</v>
      </c>
      <c r="E95" s="71" t="s">
        <v>419</v>
      </c>
      <c r="F95" s="76">
        <f t="shared" ref="F95:N95" si="62">SUM(F97:F100)</f>
        <v>38157.300000000003</v>
      </c>
      <c r="G95" s="76">
        <f t="shared" si="62"/>
        <v>17250.5</v>
      </c>
      <c r="H95" s="76">
        <f t="shared" si="62"/>
        <v>20906.8</v>
      </c>
      <c r="I95" s="76">
        <f t="shared" si="62"/>
        <v>39618.5</v>
      </c>
      <c r="J95" s="76">
        <f t="shared" si="62"/>
        <v>39618.5</v>
      </c>
      <c r="K95" s="76">
        <f t="shared" si="62"/>
        <v>0</v>
      </c>
      <c r="L95" s="76">
        <f t="shared" si="62"/>
        <v>41603</v>
      </c>
      <c r="M95" s="76">
        <f t="shared" si="62"/>
        <v>41603</v>
      </c>
      <c r="N95" s="76">
        <f t="shared" si="62"/>
        <v>0</v>
      </c>
      <c r="O95" s="77">
        <f t="shared" si="45"/>
        <v>1984.5</v>
      </c>
      <c r="P95" s="77">
        <f t="shared" si="46"/>
        <v>1984.5</v>
      </c>
      <c r="Q95" s="77">
        <f t="shared" si="47"/>
        <v>0</v>
      </c>
      <c r="R95" s="76">
        <f t="shared" ref="R95:W95" si="63">SUM(R97:R100)</f>
        <v>43684</v>
      </c>
      <c r="S95" s="76">
        <f t="shared" si="63"/>
        <v>43684</v>
      </c>
      <c r="T95" s="76">
        <f t="shared" si="63"/>
        <v>0</v>
      </c>
      <c r="U95" s="76">
        <f t="shared" si="63"/>
        <v>45868</v>
      </c>
      <c r="V95" s="76">
        <f t="shared" si="63"/>
        <v>45868</v>
      </c>
      <c r="W95" s="76">
        <f t="shared" si="63"/>
        <v>0</v>
      </c>
      <c r="X95" s="73"/>
      <c r="Y95" s="66"/>
    </row>
    <row r="96" spans="1:25" ht="12.75" x14ac:dyDescent="0.15">
      <c r="A96" s="70"/>
      <c r="B96" s="70"/>
      <c r="C96" s="70"/>
      <c r="D96" s="70"/>
      <c r="E96" s="71" t="s">
        <v>356</v>
      </c>
      <c r="F96" s="78"/>
      <c r="G96" s="78"/>
      <c r="H96" s="78"/>
      <c r="I96" s="78"/>
      <c r="J96" s="78"/>
      <c r="K96" s="78"/>
      <c r="L96" s="78"/>
      <c r="M96" s="78"/>
      <c r="N96" s="78"/>
      <c r="O96" s="77"/>
      <c r="P96" s="77"/>
      <c r="Q96" s="77"/>
      <c r="R96" s="78"/>
      <c r="S96" s="78"/>
      <c r="T96" s="78"/>
      <c r="U96" s="78"/>
      <c r="V96" s="78"/>
      <c r="W96" s="78"/>
      <c r="X96" s="73"/>
      <c r="Y96" s="66"/>
    </row>
    <row r="97" spans="1:25" ht="12.75" x14ac:dyDescent="0.15">
      <c r="A97" s="70">
        <v>2421</v>
      </c>
      <c r="B97" s="70" t="s">
        <v>206</v>
      </c>
      <c r="C97" s="70" t="s">
        <v>200</v>
      </c>
      <c r="D97" s="70" t="s">
        <v>192</v>
      </c>
      <c r="E97" s="71" t="s">
        <v>420</v>
      </c>
      <c r="F97" s="76">
        <f>SUM(G97,H97)</f>
        <v>38157.300000000003</v>
      </c>
      <c r="G97" s="76">
        <v>17250.5</v>
      </c>
      <c r="H97" s="76">
        <v>20906.8</v>
      </c>
      <c r="I97" s="76">
        <f>SUM(J97,K97)</f>
        <v>11371.5</v>
      </c>
      <c r="J97" s="76">
        <v>11371.5</v>
      </c>
      <c r="K97" s="76">
        <v>0</v>
      </c>
      <c r="L97" s="76">
        <f>SUM(M97,N97)</f>
        <v>11943</v>
      </c>
      <c r="M97" s="76">
        <v>11943</v>
      </c>
      <c r="N97" s="76">
        <v>0</v>
      </c>
      <c r="O97" s="77">
        <f t="shared" si="45"/>
        <v>571.5</v>
      </c>
      <c r="P97" s="77">
        <f t="shared" si="46"/>
        <v>571.5</v>
      </c>
      <c r="Q97" s="77">
        <f t="shared" si="47"/>
        <v>0</v>
      </c>
      <c r="R97" s="76">
        <f>SUM(S97,T97)</f>
        <v>12541</v>
      </c>
      <c r="S97" s="76">
        <v>12541</v>
      </c>
      <c r="T97" s="76">
        <v>0</v>
      </c>
      <c r="U97" s="76">
        <f>SUM(V97,W97)</f>
        <v>13168</v>
      </c>
      <c r="V97" s="76">
        <v>13168</v>
      </c>
      <c r="W97" s="76">
        <v>0</v>
      </c>
      <c r="X97" s="73"/>
      <c r="Y97" s="66"/>
    </row>
    <row r="98" spans="1:25" ht="12.75" x14ac:dyDescent="0.15">
      <c r="A98" s="70">
        <v>2422</v>
      </c>
      <c r="B98" s="70" t="s">
        <v>206</v>
      </c>
      <c r="C98" s="70" t="s">
        <v>200</v>
      </c>
      <c r="D98" s="70" t="s">
        <v>200</v>
      </c>
      <c r="E98" s="71" t="s">
        <v>421</v>
      </c>
      <c r="F98" s="76">
        <f>SUM(G98,H98)</f>
        <v>0</v>
      </c>
      <c r="G98" s="76"/>
      <c r="H98" s="76"/>
      <c r="I98" s="76">
        <f>SUM(J98,K98)</f>
        <v>0</v>
      </c>
      <c r="J98" s="76"/>
      <c r="K98" s="76"/>
      <c r="L98" s="76">
        <f>SUM(M98,N98)</f>
        <v>0</v>
      </c>
      <c r="M98" s="76"/>
      <c r="N98" s="76"/>
      <c r="O98" s="77">
        <f t="shared" si="45"/>
        <v>0</v>
      </c>
      <c r="P98" s="77">
        <f t="shared" si="46"/>
        <v>0</v>
      </c>
      <c r="Q98" s="77">
        <f t="shared" si="47"/>
        <v>0</v>
      </c>
      <c r="R98" s="76">
        <f>SUM(S98,T98)</f>
        <v>0</v>
      </c>
      <c r="S98" s="76"/>
      <c r="T98" s="76"/>
      <c r="U98" s="76">
        <f>SUM(V98,W98)</f>
        <v>0</v>
      </c>
      <c r="V98" s="76"/>
      <c r="W98" s="76"/>
      <c r="X98" s="73"/>
      <c r="Y98" s="66"/>
    </row>
    <row r="99" spans="1:25" ht="12.75" x14ac:dyDescent="0.15">
      <c r="A99" s="70">
        <v>2423</v>
      </c>
      <c r="B99" s="70" t="s">
        <v>206</v>
      </c>
      <c r="C99" s="70" t="s">
        <v>200</v>
      </c>
      <c r="D99" s="70" t="s">
        <v>194</v>
      </c>
      <c r="E99" s="71" t="s">
        <v>422</v>
      </c>
      <c r="F99" s="76">
        <f>SUM(G99,H99)</f>
        <v>0</v>
      </c>
      <c r="G99" s="76"/>
      <c r="H99" s="76"/>
      <c r="I99" s="76">
        <f>SUM(J99,K99)</f>
        <v>0</v>
      </c>
      <c r="J99" s="76"/>
      <c r="K99" s="76"/>
      <c r="L99" s="76">
        <f>SUM(M99,N99)</f>
        <v>0</v>
      </c>
      <c r="M99" s="76"/>
      <c r="N99" s="76"/>
      <c r="O99" s="77">
        <f t="shared" si="45"/>
        <v>0</v>
      </c>
      <c r="P99" s="77">
        <f t="shared" si="46"/>
        <v>0</v>
      </c>
      <c r="Q99" s="77">
        <f t="shared" si="47"/>
        <v>0</v>
      </c>
      <c r="R99" s="76">
        <f>SUM(S99,T99)</f>
        <v>0</v>
      </c>
      <c r="S99" s="76"/>
      <c r="T99" s="76"/>
      <c r="U99" s="76">
        <f>SUM(V99,W99)</f>
        <v>0</v>
      </c>
      <c r="V99" s="76"/>
      <c r="W99" s="76"/>
      <c r="X99" s="73"/>
      <c r="Y99" s="66"/>
    </row>
    <row r="100" spans="1:25" ht="12.75" x14ac:dyDescent="0.15">
      <c r="A100" s="70">
        <v>2424</v>
      </c>
      <c r="B100" s="70" t="s">
        <v>206</v>
      </c>
      <c r="C100" s="70" t="s">
        <v>200</v>
      </c>
      <c r="D100" s="70" t="s">
        <v>206</v>
      </c>
      <c r="E100" s="71" t="s">
        <v>423</v>
      </c>
      <c r="F100" s="76">
        <f>SUM(G100,H100)</f>
        <v>0</v>
      </c>
      <c r="G100" s="76"/>
      <c r="H100" s="76"/>
      <c r="I100" s="76">
        <f>SUM(J100,K100)</f>
        <v>28247</v>
      </c>
      <c r="J100" s="76">
        <v>28247</v>
      </c>
      <c r="K100" s="76">
        <v>0</v>
      </c>
      <c r="L100" s="76">
        <f>SUM(M100,N100)</f>
        <v>29660</v>
      </c>
      <c r="M100" s="76">
        <v>29660</v>
      </c>
      <c r="N100" s="76">
        <v>0</v>
      </c>
      <c r="O100" s="77">
        <f t="shared" si="45"/>
        <v>1413</v>
      </c>
      <c r="P100" s="77">
        <f t="shared" si="46"/>
        <v>1413</v>
      </c>
      <c r="Q100" s="77">
        <f t="shared" si="47"/>
        <v>0</v>
      </c>
      <c r="R100" s="76">
        <f>SUM(S100,T100)</f>
        <v>31143</v>
      </c>
      <c r="S100" s="76">
        <v>31143</v>
      </c>
      <c r="T100" s="76">
        <v>0</v>
      </c>
      <c r="U100" s="76">
        <f>SUM(V100,W100)</f>
        <v>32700</v>
      </c>
      <c r="V100" s="76">
        <v>32700</v>
      </c>
      <c r="W100" s="76">
        <v>0</v>
      </c>
      <c r="X100" s="73"/>
      <c r="Y100" s="66"/>
    </row>
    <row r="101" spans="1:25" ht="12.75" x14ac:dyDescent="0.15">
      <c r="A101" s="70">
        <v>2430</v>
      </c>
      <c r="B101" s="70" t="s">
        <v>206</v>
      </c>
      <c r="C101" s="70" t="s">
        <v>194</v>
      </c>
      <c r="D101" s="70" t="s">
        <v>191</v>
      </c>
      <c r="E101" s="71" t="s">
        <v>424</v>
      </c>
      <c r="F101" s="76">
        <f t="shared" ref="F101:N101" si="64">SUM(F103:F108)</f>
        <v>0</v>
      </c>
      <c r="G101" s="76">
        <f t="shared" si="64"/>
        <v>0</v>
      </c>
      <c r="H101" s="76">
        <f t="shared" si="64"/>
        <v>0</v>
      </c>
      <c r="I101" s="76">
        <f t="shared" si="64"/>
        <v>0</v>
      </c>
      <c r="J101" s="76">
        <f t="shared" si="64"/>
        <v>0</v>
      </c>
      <c r="K101" s="76">
        <f t="shared" si="64"/>
        <v>0</v>
      </c>
      <c r="L101" s="76">
        <f t="shared" si="64"/>
        <v>0</v>
      </c>
      <c r="M101" s="76">
        <f t="shared" si="64"/>
        <v>0</v>
      </c>
      <c r="N101" s="76">
        <f t="shared" si="64"/>
        <v>0</v>
      </c>
      <c r="O101" s="77">
        <f t="shared" si="45"/>
        <v>0</v>
      </c>
      <c r="P101" s="77">
        <f t="shared" si="46"/>
        <v>0</v>
      </c>
      <c r="Q101" s="77">
        <f t="shared" si="47"/>
        <v>0</v>
      </c>
      <c r="R101" s="76">
        <f t="shared" ref="R101:W101" si="65">SUM(R103:R108)</f>
        <v>0</v>
      </c>
      <c r="S101" s="76">
        <f t="shared" si="65"/>
        <v>0</v>
      </c>
      <c r="T101" s="76">
        <f t="shared" si="65"/>
        <v>0</v>
      </c>
      <c r="U101" s="76">
        <f t="shared" si="65"/>
        <v>0</v>
      </c>
      <c r="V101" s="76">
        <f t="shared" si="65"/>
        <v>0</v>
      </c>
      <c r="W101" s="76">
        <f t="shared" si="65"/>
        <v>0</v>
      </c>
      <c r="X101" s="73"/>
      <c r="Y101" s="66"/>
    </row>
    <row r="102" spans="1:25" ht="12.75" x14ac:dyDescent="0.15">
      <c r="A102" s="70"/>
      <c r="B102" s="70"/>
      <c r="C102" s="70"/>
      <c r="D102" s="70"/>
      <c r="E102" s="71" t="s">
        <v>356</v>
      </c>
      <c r="F102" s="78"/>
      <c r="G102" s="78"/>
      <c r="H102" s="78"/>
      <c r="I102" s="78"/>
      <c r="J102" s="78"/>
      <c r="K102" s="78"/>
      <c r="L102" s="78"/>
      <c r="M102" s="78"/>
      <c r="N102" s="78"/>
      <c r="O102" s="77"/>
      <c r="P102" s="77"/>
      <c r="Q102" s="77"/>
      <c r="R102" s="78"/>
      <c r="S102" s="78"/>
      <c r="T102" s="78"/>
      <c r="U102" s="78"/>
      <c r="V102" s="78"/>
      <c r="W102" s="78"/>
      <c r="X102" s="73"/>
      <c r="Y102" s="66"/>
    </row>
    <row r="103" spans="1:25" ht="12.75" x14ac:dyDescent="0.15">
      <c r="A103" s="70">
        <v>2431</v>
      </c>
      <c r="B103" s="70" t="s">
        <v>206</v>
      </c>
      <c r="C103" s="70" t="s">
        <v>194</v>
      </c>
      <c r="D103" s="70" t="s">
        <v>192</v>
      </c>
      <c r="E103" s="71" t="s">
        <v>425</v>
      </c>
      <c r="F103" s="76">
        <f t="shared" ref="F103:F108" si="66">SUM(G103,H103)</f>
        <v>0</v>
      </c>
      <c r="G103" s="76"/>
      <c r="H103" s="76"/>
      <c r="I103" s="76">
        <f t="shared" ref="I103:I108" si="67">SUM(J103,K103)</f>
        <v>0</v>
      </c>
      <c r="J103" s="76"/>
      <c r="K103" s="76"/>
      <c r="L103" s="76">
        <f t="shared" ref="L103:L108" si="68">SUM(M103,N103)</f>
        <v>0</v>
      </c>
      <c r="M103" s="76"/>
      <c r="N103" s="76"/>
      <c r="O103" s="77">
        <f t="shared" si="45"/>
        <v>0</v>
      </c>
      <c r="P103" s="77">
        <f t="shared" si="46"/>
        <v>0</v>
      </c>
      <c r="Q103" s="77">
        <f t="shared" si="47"/>
        <v>0</v>
      </c>
      <c r="R103" s="76">
        <f t="shared" ref="R103:R108" si="69">SUM(S103,T103)</f>
        <v>0</v>
      </c>
      <c r="S103" s="76"/>
      <c r="T103" s="76"/>
      <c r="U103" s="76">
        <f t="shared" ref="U103:U108" si="70">SUM(V103,W103)</f>
        <v>0</v>
      </c>
      <c r="V103" s="76"/>
      <c r="W103" s="76"/>
      <c r="X103" s="73"/>
      <c r="Y103" s="66"/>
    </row>
    <row r="104" spans="1:25" ht="12.75" x14ac:dyDescent="0.15">
      <c r="A104" s="70">
        <v>2432</v>
      </c>
      <c r="B104" s="70" t="s">
        <v>206</v>
      </c>
      <c r="C104" s="70" t="s">
        <v>194</v>
      </c>
      <c r="D104" s="70" t="s">
        <v>200</v>
      </c>
      <c r="E104" s="71" t="s">
        <v>426</v>
      </c>
      <c r="F104" s="76">
        <f t="shared" si="66"/>
        <v>0</v>
      </c>
      <c r="G104" s="76"/>
      <c r="H104" s="76"/>
      <c r="I104" s="76">
        <f t="shared" si="67"/>
        <v>0</v>
      </c>
      <c r="J104" s="76"/>
      <c r="K104" s="76"/>
      <c r="L104" s="76">
        <f t="shared" si="68"/>
        <v>0</v>
      </c>
      <c r="M104" s="76"/>
      <c r="N104" s="76"/>
      <c r="O104" s="77">
        <f t="shared" si="45"/>
        <v>0</v>
      </c>
      <c r="P104" s="77">
        <f t="shared" si="46"/>
        <v>0</v>
      </c>
      <c r="Q104" s="77">
        <f t="shared" si="47"/>
        <v>0</v>
      </c>
      <c r="R104" s="76">
        <f t="shared" si="69"/>
        <v>0</v>
      </c>
      <c r="S104" s="76"/>
      <c r="T104" s="76"/>
      <c r="U104" s="76">
        <f t="shared" si="70"/>
        <v>0</v>
      </c>
      <c r="V104" s="76"/>
      <c r="W104" s="76"/>
      <c r="X104" s="73"/>
      <c r="Y104" s="66"/>
    </row>
    <row r="105" spans="1:25" ht="12.75" x14ac:dyDescent="0.15">
      <c r="A105" s="70">
        <v>2433</v>
      </c>
      <c r="B105" s="70" t="s">
        <v>206</v>
      </c>
      <c r="C105" s="70" t="s">
        <v>194</v>
      </c>
      <c r="D105" s="70" t="s">
        <v>194</v>
      </c>
      <c r="E105" s="71" t="s">
        <v>427</v>
      </c>
      <c r="F105" s="76">
        <f t="shared" si="66"/>
        <v>0</v>
      </c>
      <c r="G105" s="76"/>
      <c r="H105" s="76"/>
      <c r="I105" s="76">
        <f t="shared" si="67"/>
        <v>0</v>
      </c>
      <c r="J105" s="76"/>
      <c r="K105" s="76"/>
      <c r="L105" s="76">
        <f t="shared" si="68"/>
        <v>0</v>
      </c>
      <c r="M105" s="76"/>
      <c r="N105" s="76"/>
      <c r="O105" s="77">
        <f t="shared" si="45"/>
        <v>0</v>
      </c>
      <c r="P105" s="77">
        <f t="shared" si="46"/>
        <v>0</v>
      </c>
      <c r="Q105" s="77">
        <f t="shared" si="47"/>
        <v>0</v>
      </c>
      <c r="R105" s="76">
        <f t="shared" si="69"/>
        <v>0</v>
      </c>
      <c r="S105" s="76"/>
      <c r="T105" s="76"/>
      <c r="U105" s="76">
        <f t="shared" si="70"/>
        <v>0</v>
      </c>
      <c r="V105" s="76"/>
      <c r="W105" s="76"/>
      <c r="X105" s="73"/>
      <c r="Y105" s="66"/>
    </row>
    <row r="106" spans="1:25" ht="12.75" x14ac:dyDescent="0.15">
      <c r="A106" s="70">
        <v>2434</v>
      </c>
      <c r="B106" s="70" t="s">
        <v>206</v>
      </c>
      <c r="C106" s="70" t="s">
        <v>194</v>
      </c>
      <c r="D106" s="70" t="s">
        <v>206</v>
      </c>
      <c r="E106" s="71" t="s">
        <v>428</v>
      </c>
      <c r="F106" s="76">
        <f t="shared" si="66"/>
        <v>0</v>
      </c>
      <c r="G106" s="76"/>
      <c r="H106" s="76"/>
      <c r="I106" s="76">
        <f t="shared" si="67"/>
        <v>0</v>
      </c>
      <c r="J106" s="76"/>
      <c r="K106" s="76"/>
      <c r="L106" s="76">
        <f t="shared" si="68"/>
        <v>0</v>
      </c>
      <c r="M106" s="76"/>
      <c r="N106" s="76"/>
      <c r="O106" s="77">
        <f t="shared" si="45"/>
        <v>0</v>
      </c>
      <c r="P106" s="77">
        <f t="shared" si="46"/>
        <v>0</v>
      </c>
      <c r="Q106" s="77">
        <f t="shared" si="47"/>
        <v>0</v>
      </c>
      <c r="R106" s="76">
        <f t="shared" si="69"/>
        <v>0</v>
      </c>
      <c r="S106" s="76"/>
      <c r="T106" s="76"/>
      <c r="U106" s="76">
        <f t="shared" si="70"/>
        <v>0</v>
      </c>
      <c r="V106" s="76"/>
      <c r="W106" s="76"/>
      <c r="X106" s="73"/>
      <c r="Y106" s="66"/>
    </row>
    <row r="107" spans="1:25" ht="12.75" x14ac:dyDescent="0.15">
      <c r="A107" s="70">
        <v>2435</v>
      </c>
      <c r="B107" s="70" t="s">
        <v>206</v>
      </c>
      <c r="C107" s="70" t="s">
        <v>194</v>
      </c>
      <c r="D107" s="70" t="s">
        <v>196</v>
      </c>
      <c r="E107" s="71" t="s">
        <v>429</v>
      </c>
      <c r="F107" s="76">
        <f t="shared" si="66"/>
        <v>0</v>
      </c>
      <c r="G107" s="76"/>
      <c r="H107" s="76"/>
      <c r="I107" s="76">
        <f t="shared" si="67"/>
        <v>0</v>
      </c>
      <c r="J107" s="76"/>
      <c r="K107" s="76"/>
      <c r="L107" s="76">
        <f t="shared" si="68"/>
        <v>0</v>
      </c>
      <c r="M107" s="76"/>
      <c r="N107" s="76"/>
      <c r="O107" s="77">
        <f t="shared" si="45"/>
        <v>0</v>
      </c>
      <c r="P107" s="77">
        <f t="shared" si="46"/>
        <v>0</v>
      </c>
      <c r="Q107" s="77">
        <f t="shared" si="47"/>
        <v>0</v>
      </c>
      <c r="R107" s="76">
        <f t="shared" si="69"/>
        <v>0</v>
      </c>
      <c r="S107" s="76"/>
      <c r="T107" s="76"/>
      <c r="U107" s="76">
        <f t="shared" si="70"/>
        <v>0</v>
      </c>
      <c r="V107" s="76"/>
      <c r="W107" s="76"/>
      <c r="X107" s="73"/>
      <c r="Y107" s="66"/>
    </row>
    <row r="108" spans="1:25" ht="12.75" x14ac:dyDescent="0.15">
      <c r="A108" s="70">
        <v>2436</v>
      </c>
      <c r="B108" s="70" t="s">
        <v>206</v>
      </c>
      <c r="C108" s="70" t="s">
        <v>194</v>
      </c>
      <c r="D108" s="70" t="s">
        <v>197</v>
      </c>
      <c r="E108" s="71" t="s">
        <v>430</v>
      </c>
      <c r="F108" s="76">
        <f t="shared" si="66"/>
        <v>0</v>
      </c>
      <c r="G108" s="76"/>
      <c r="H108" s="76"/>
      <c r="I108" s="76">
        <f t="shared" si="67"/>
        <v>0</v>
      </c>
      <c r="J108" s="76"/>
      <c r="K108" s="76"/>
      <c r="L108" s="76">
        <f t="shared" si="68"/>
        <v>0</v>
      </c>
      <c r="M108" s="76"/>
      <c r="N108" s="76"/>
      <c r="O108" s="77">
        <f t="shared" si="45"/>
        <v>0</v>
      </c>
      <c r="P108" s="77">
        <f t="shared" si="46"/>
        <v>0</v>
      </c>
      <c r="Q108" s="77">
        <f t="shared" si="47"/>
        <v>0</v>
      </c>
      <c r="R108" s="76">
        <f t="shared" si="69"/>
        <v>0</v>
      </c>
      <c r="S108" s="76"/>
      <c r="T108" s="76"/>
      <c r="U108" s="76">
        <f t="shared" si="70"/>
        <v>0</v>
      </c>
      <c r="V108" s="76"/>
      <c r="W108" s="76"/>
      <c r="X108" s="73"/>
      <c r="Y108" s="66"/>
    </row>
    <row r="109" spans="1:25" ht="25.5" x14ac:dyDescent="0.15">
      <c r="A109" s="70">
        <v>2440</v>
      </c>
      <c r="B109" s="70" t="s">
        <v>206</v>
      </c>
      <c r="C109" s="70" t="s">
        <v>206</v>
      </c>
      <c r="D109" s="70" t="s">
        <v>191</v>
      </c>
      <c r="E109" s="71" t="s">
        <v>431</v>
      </c>
      <c r="F109" s="76">
        <f t="shared" ref="F109:N109" si="71">SUM(F111:F113)</f>
        <v>0</v>
      </c>
      <c r="G109" s="76">
        <f t="shared" si="71"/>
        <v>0</v>
      </c>
      <c r="H109" s="76">
        <f t="shared" si="71"/>
        <v>0</v>
      </c>
      <c r="I109" s="76">
        <f t="shared" si="71"/>
        <v>0</v>
      </c>
      <c r="J109" s="76">
        <f t="shared" si="71"/>
        <v>0</v>
      </c>
      <c r="K109" s="76">
        <f t="shared" si="71"/>
        <v>0</v>
      </c>
      <c r="L109" s="76">
        <f t="shared" si="71"/>
        <v>0</v>
      </c>
      <c r="M109" s="76">
        <f t="shared" si="71"/>
        <v>0</v>
      </c>
      <c r="N109" s="76">
        <f t="shared" si="71"/>
        <v>0</v>
      </c>
      <c r="O109" s="77">
        <f t="shared" si="45"/>
        <v>0</v>
      </c>
      <c r="P109" s="77">
        <f t="shared" si="46"/>
        <v>0</v>
      </c>
      <c r="Q109" s="77">
        <f t="shared" si="47"/>
        <v>0</v>
      </c>
      <c r="R109" s="76">
        <f t="shared" ref="R109:W109" si="72">SUM(R111:R113)</f>
        <v>0</v>
      </c>
      <c r="S109" s="76">
        <f t="shared" si="72"/>
        <v>0</v>
      </c>
      <c r="T109" s="76">
        <f t="shared" si="72"/>
        <v>0</v>
      </c>
      <c r="U109" s="76">
        <f t="shared" si="72"/>
        <v>0</v>
      </c>
      <c r="V109" s="76">
        <f t="shared" si="72"/>
        <v>0</v>
      </c>
      <c r="W109" s="76">
        <f t="shared" si="72"/>
        <v>0</v>
      </c>
      <c r="X109" s="73"/>
      <c r="Y109" s="66"/>
    </row>
    <row r="110" spans="1:25" ht="12.75" x14ac:dyDescent="0.15">
      <c r="A110" s="70"/>
      <c r="B110" s="70"/>
      <c r="C110" s="70"/>
      <c r="D110" s="70"/>
      <c r="E110" s="71" t="s">
        <v>356</v>
      </c>
      <c r="F110" s="78"/>
      <c r="G110" s="78"/>
      <c r="H110" s="78"/>
      <c r="I110" s="78"/>
      <c r="J110" s="78"/>
      <c r="K110" s="78"/>
      <c r="L110" s="78"/>
      <c r="M110" s="78"/>
      <c r="N110" s="78"/>
      <c r="O110" s="77"/>
      <c r="P110" s="77"/>
      <c r="Q110" s="77"/>
      <c r="R110" s="78"/>
      <c r="S110" s="78"/>
      <c r="T110" s="78"/>
      <c r="U110" s="78"/>
      <c r="V110" s="78"/>
      <c r="W110" s="78"/>
      <c r="X110" s="73"/>
      <c r="Y110" s="66"/>
    </row>
    <row r="111" spans="1:25" ht="25.5" x14ac:dyDescent="0.15">
      <c r="A111" s="70">
        <v>2441</v>
      </c>
      <c r="B111" s="70" t="s">
        <v>206</v>
      </c>
      <c r="C111" s="70" t="s">
        <v>206</v>
      </c>
      <c r="D111" s="70" t="s">
        <v>192</v>
      </c>
      <c r="E111" s="71" t="s">
        <v>432</v>
      </c>
      <c r="F111" s="76">
        <f>SUM(G111,H111)</f>
        <v>0</v>
      </c>
      <c r="G111" s="76"/>
      <c r="H111" s="76"/>
      <c r="I111" s="76">
        <f>SUM(J111,K111)</f>
        <v>0</v>
      </c>
      <c r="J111" s="76"/>
      <c r="K111" s="76"/>
      <c r="L111" s="76">
        <f>SUM(M111,N111)</f>
        <v>0</v>
      </c>
      <c r="M111" s="76"/>
      <c r="N111" s="76"/>
      <c r="O111" s="77">
        <f t="shared" si="45"/>
        <v>0</v>
      </c>
      <c r="P111" s="77">
        <f t="shared" si="46"/>
        <v>0</v>
      </c>
      <c r="Q111" s="77">
        <f t="shared" si="47"/>
        <v>0</v>
      </c>
      <c r="R111" s="76">
        <f>SUM(S111,T111)</f>
        <v>0</v>
      </c>
      <c r="S111" s="76"/>
      <c r="T111" s="76"/>
      <c r="U111" s="76">
        <f>SUM(V111,W111)</f>
        <v>0</v>
      </c>
      <c r="V111" s="76"/>
      <c r="W111" s="76"/>
      <c r="X111" s="73"/>
      <c r="Y111" s="66"/>
    </row>
    <row r="112" spans="1:25" ht="12.75" x14ac:dyDescent="0.15">
      <c r="A112" s="70">
        <v>2442</v>
      </c>
      <c r="B112" s="70" t="s">
        <v>206</v>
      </c>
      <c r="C112" s="70" t="s">
        <v>206</v>
      </c>
      <c r="D112" s="70" t="s">
        <v>200</v>
      </c>
      <c r="E112" s="71" t="s">
        <v>433</v>
      </c>
      <c r="F112" s="76">
        <f>SUM(G112,H112)</f>
        <v>0</v>
      </c>
      <c r="G112" s="76"/>
      <c r="H112" s="76"/>
      <c r="I112" s="76">
        <f>SUM(J112,K112)</f>
        <v>0</v>
      </c>
      <c r="J112" s="76"/>
      <c r="K112" s="76"/>
      <c r="L112" s="76">
        <f>SUM(M112,N112)</f>
        <v>0</v>
      </c>
      <c r="M112" s="76"/>
      <c r="N112" s="76"/>
      <c r="O112" s="77">
        <f t="shared" si="45"/>
        <v>0</v>
      </c>
      <c r="P112" s="77">
        <f t="shared" si="46"/>
        <v>0</v>
      </c>
      <c r="Q112" s="77">
        <f t="shared" si="47"/>
        <v>0</v>
      </c>
      <c r="R112" s="76">
        <f>SUM(S112,T112)</f>
        <v>0</v>
      </c>
      <c r="S112" s="76"/>
      <c r="T112" s="76"/>
      <c r="U112" s="76">
        <f>SUM(V112,W112)</f>
        <v>0</v>
      </c>
      <c r="V112" s="76"/>
      <c r="W112" s="76"/>
      <c r="X112" s="73"/>
      <c r="Y112" s="66"/>
    </row>
    <row r="113" spans="1:25" ht="12.75" x14ac:dyDescent="0.15">
      <c r="A113" s="70">
        <v>2443</v>
      </c>
      <c r="B113" s="70" t="s">
        <v>206</v>
      </c>
      <c r="C113" s="70" t="s">
        <v>206</v>
      </c>
      <c r="D113" s="70" t="s">
        <v>194</v>
      </c>
      <c r="E113" s="71" t="s">
        <v>434</v>
      </c>
      <c r="F113" s="76">
        <f>SUM(G113,H113)</f>
        <v>0</v>
      </c>
      <c r="G113" s="76"/>
      <c r="H113" s="76"/>
      <c r="I113" s="76">
        <f>SUM(J113,K113)</f>
        <v>0</v>
      </c>
      <c r="J113" s="76"/>
      <c r="K113" s="76"/>
      <c r="L113" s="76">
        <f>SUM(M113,N113)</f>
        <v>0</v>
      </c>
      <c r="M113" s="76"/>
      <c r="N113" s="76"/>
      <c r="O113" s="77">
        <f t="shared" si="45"/>
        <v>0</v>
      </c>
      <c r="P113" s="77">
        <f t="shared" si="46"/>
        <v>0</v>
      </c>
      <c r="Q113" s="77">
        <f t="shared" si="47"/>
        <v>0</v>
      </c>
      <c r="R113" s="76">
        <f>SUM(S113,T113)</f>
        <v>0</v>
      </c>
      <c r="S113" s="76"/>
      <c r="T113" s="76"/>
      <c r="U113" s="76">
        <f>SUM(V113,W113)</f>
        <v>0</v>
      </c>
      <c r="V113" s="76"/>
      <c r="W113" s="76"/>
      <c r="X113" s="73"/>
      <c r="Y113" s="66"/>
    </row>
    <row r="114" spans="1:25" ht="12.75" x14ac:dyDescent="0.15">
      <c r="A114" s="70">
        <v>2450</v>
      </c>
      <c r="B114" s="70" t="s">
        <v>206</v>
      </c>
      <c r="C114" s="70" t="s">
        <v>196</v>
      </c>
      <c r="D114" s="70" t="s">
        <v>191</v>
      </c>
      <c r="E114" s="71" t="s">
        <v>435</v>
      </c>
      <c r="F114" s="76">
        <f t="shared" ref="F114:N114" si="73">SUM(F116:F120)</f>
        <v>426617</v>
      </c>
      <c r="G114" s="76">
        <f t="shared" si="73"/>
        <v>82235.5</v>
      </c>
      <c r="H114" s="76">
        <f t="shared" si="73"/>
        <v>344381.5</v>
      </c>
      <c r="I114" s="76">
        <f t="shared" si="73"/>
        <v>220265</v>
      </c>
      <c r="J114" s="76">
        <f t="shared" si="73"/>
        <v>70373.7</v>
      </c>
      <c r="K114" s="76">
        <f t="shared" si="73"/>
        <v>149891.29999999999</v>
      </c>
      <c r="L114" s="76">
        <f t="shared" si="73"/>
        <v>231275</v>
      </c>
      <c r="M114" s="76">
        <f t="shared" si="73"/>
        <v>73890</v>
      </c>
      <c r="N114" s="76">
        <f t="shared" si="73"/>
        <v>157385</v>
      </c>
      <c r="O114" s="77">
        <f t="shared" si="45"/>
        <v>11010</v>
      </c>
      <c r="P114" s="77">
        <f t="shared" si="46"/>
        <v>3516.3000000000029</v>
      </c>
      <c r="Q114" s="77">
        <f t="shared" si="47"/>
        <v>7493.7000000000116</v>
      </c>
      <c r="R114" s="76">
        <f t="shared" ref="R114:W114" si="74">SUM(R116:R120)</f>
        <v>269756.59999999998</v>
      </c>
      <c r="S114" s="76">
        <f t="shared" si="74"/>
        <v>104502.6</v>
      </c>
      <c r="T114" s="76">
        <f t="shared" si="74"/>
        <v>165254</v>
      </c>
      <c r="U114" s="76">
        <f t="shared" si="74"/>
        <v>464588.6</v>
      </c>
      <c r="V114" s="76">
        <f t="shared" si="74"/>
        <v>291071.59999999998</v>
      </c>
      <c r="W114" s="76">
        <f t="shared" si="74"/>
        <v>173517</v>
      </c>
      <c r="X114" s="73"/>
      <c r="Y114" s="66"/>
    </row>
    <row r="115" spans="1:25" ht="12.75" x14ac:dyDescent="0.15">
      <c r="A115" s="70"/>
      <c r="B115" s="70"/>
      <c r="C115" s="70"/>
      <c r="D115" s="70"/>
      <c r="E115" s="71" t="s">
        <v>356</v>
      </c>
      <c r="F115" s="78"/>
      <c r="G115" s="78"/>
      <c r="H115" s="78"/>
      <c r="I115" s="78"/>
      <c r="J115" s="78"/>
      <c r="K115" s="78"/>
      <c r="L115" s="78"/>
      <c r="M115" s="78"/>
      <c r="N115" s="78"/>
      <c r="O115" s="77"/>
      <c r="P115" s="77"/>
      <c r="Q115" s="77"/>
      <c r="R115" s="78"/>
      <c r="S115" s="78"/>
      <c r="T115" s="78"/>
      <c r="U115" s="78"/>
      <c r="V115" s="78"/>
      <c r="W115" s="78"/>
      <c r="X115" s="73"/>
      <c r="Y115" s="66"/>
    </row>
    <row r="116" spans="1:25" ht="12.75" x14ac:dyDescent="0.15">
      <c r="A116" s="70">
        <v>2451</v>
      </c>
      <c r="B116" s="70" t="s">
        <v>206</v>
      </c>
      <c r="C116" s="70" t="s">
        <v>196</v>
      </c>
      <c r="D116" s="70" t="s">
        <v>192</v>
      </c>
      <c r="E116" s="71" t="s">
        <v>436</v>
      </c>
      <c r="F116" s="76">
        <f>SUM(G116,H116)</f>
        <v>426617</v>
      </c>
      <c r="G116" s="76">
        <v>82235.5</v>
      </c>
      <c r="H116" s="76">
        <v>344381.5</v>
      </c>
      <c r="I116" s="76">
        <f>SUM(J116,K116)</f>
        <v>220265</v>
      </c>
      <c r="J116" s="76">
        <v>70373.7</v>
      </c>
      <c r="K116" s="76">
        <v>149891.29999999999</v>
      </c>
      <c r="L116" s="76">
        <f>SUM(M116,N116)</f>
        <v>231275</v>
      </c>
      <c r="M116" s="76">
        <v>73890</v>
      </c>
      <c r="N116" s="76">
        <v>157385</v>
      </c>
      <c r="O116" s="77">
        <f t="shared" si="45"/>
        <v>11010</v>
      </c>
      <c r="P116" s="77">
        <f t="shared" si="46"/>
        <v>3516.3000000000029</v>
      </c>
      <c r="Q116" s="77">
        <f t="shared" si="47"/>
        <v>7493.7000000000116</v>
      </c>
      <c r="R116" s="76">
        <f>SUM(S116,T116)</f>
        <v>269756.59999999998</v>
      </c>
      <c r="S116" s="397">
        <v>104502.6</v>
      </c>
      <c r="T116" s="76">
        <v>165254</v>
      </c>
      <c r="U116" s="76">
        <f>SUM(V116,W116)</f>
        <v>464588.6</v>
      </c>
      <c r="V116" s="397">
        <v>291071.59999999998</v>
      </c>
      <c r="W116" s="76">
        <v>173517</v>
      </c>
      <c r="X116" s="73"/>
      <c r="Y116" s="66"/>
    </row>
    <row r="117" spans="1:25" ht="12.75" x14ac:dyDescent="0.15">
      <c r="A117" s="70">
        <v>2452</v>
      </c>
      <c r="B117" s="70" t="s">
        <v>206</v>
      </c>
      <c r="C117" s="70" t="s">
        <v>196</v>
      </c>
      <c r="D117" s="70" t="s">
        <v>200</v>
      </c>
      <c r="E117" s="71" t="s">
        <v>437</v>
      </c>
      <c r="F117" s="76">
        <f>SUM(G117,H117)</f>
        <v>0</v>
      </c>
      <c r="G117" s="76"/>
      <c r="H117" s="76"/>
      <c r="I117" s="76">
        <f>SUM(J117,K117)</f>
        <v>0</v>
      </c>
      <c r="J117" s="76"/>
      <c r="K117" s="76"/>
      <c r="L117" s="76">
        <f>SUM(M117,N117)</f>
        <v>0</v>
      </c>
      <c r="M117" s="76"/>
      <c r="N117" s="76"/>
      <c r="O117" s="77">
        <f t="shared" si="45"/>
        <v>0</v>
      </c>
      <c r="P117" s="77">
        <f t="shared" si="46"/>
        <v>0</v>
      </c>
      <c r="Q117" s="77">
        <f t="shared" si="47"/>
        <v>0</v>
      </c>
      <c r="R117" s="76">
        <f>SUM(S117,T117)</f>
        <v>0</v>
      </c>
      <c r="S117" s="76"/>
      <c r="T117" s="76"/>
      <c r="U117" s="76">
        <f>SUM(V117,W117)</f>
        <v>0</v>
      </c>
      <c r="V117" s="76"/>
      <c r="W117" s="76"/>
      <c r="X117" s="73"/>
      <c r="Y117" s="66"/>
    </row>
    <row r="118" spans="1:25" ht="12.75" x14ac:dyDescent="0.15">
      <c r="A118" s="70">
        <v>2453</v>
      </c>
      <c r="B118" s="70" t="s">
        <v>206</v>
      </c>
      <c r="C118" s="70" t="s">
        <v>196</v>
      </c>
      <c r="D118" s="70" t="s">
        <v>194</v>
      </c>
      <c r="E118" s="71" t="s">
        <v>438</v>
      </c>
      <c r="F118" s="76">
        <f>SUM(G118,H118)</f>
        <v>0</v>
      </c>
      <c r="G118" s="76"/>
      <c r="H118" s="76"/>
      <c r="I118" s="76">
        <f>SUM(J118,K118)</f>
        <v>0</v>
      </c>
      <c r="J118" s="76"/>
      <c r="K118" s="76"/>
      <c r="L118" s="76">
        <f>SUM(M118,N118)</f>
        <v>0</v>
      </c>
      <c r="M118" s="76"/>
      <c r="N118" s="76"/>
      <c r="O118" s="77">
        <f t="shared" si="45"/>
        <v>0</v>
      </c>
      <c r="P118" s="77">
        <f t="shared" si="46"/>
        <v>0</v>
      </c>
      <c r="Q118" s="77">
        <f t="shared" si="47"/>
        <v>0</v>
      </c>
      <c r="R118" s="76">
        <f>SUM(S118,T118)</f>
        <v>0</v>
      </c>
      <c r="S118" s="76"/>
      <c r="T118" s="76"/>
      <c r="U118" s="76">
        <f>SUM(V118,W118)</f>
        <v>0</v>
      </c>
      <c r="V118" s="76"/>
      <c r="W118" s="76"/>
      <c r="X118" s="73"/>
      <c r="Y118" s="66"/>
    </row>
    <row r="119" spans="1:25" ht="12.75" x14ac:dyDescent="0.15">
      <c r="A119" s="70">
        <v>2454</v>
      </c>
      <c r="B119" s="70" t="s">
        <v>206</v>
      </c>
      <c r="C119" s="70" t="s">
        <v>196</v>
      </c>
      <c r="D119" s="70" t="s">
        <v>206</v>
      </c>
      <c r="E119" s="71" t="s">
        <v>439</v>
      </c>
      <c r="F119" s="76">
        <f>SUM(G119,H119)</f>
        <v>0</v>
      </c>
      <c r="G119" s="76"/>
      <c r="H119" s="76"/>
      <c r="I119" s="76">
        <f>SUM(J119,K119)</f>
        <v>0</v>
      </c>
      <c r="J119" s="76"/>
      <c r="K119" s="76"/>
      <c r="L119" s="76">
        <f>SUM(M119,N119)</f>
        <v>0</v>
      </c>
      <c r="M119" s="76"/>
      <c r="N119" s="76"/>
      <c r="O119" s="77">
        <f t="shared" si="45"/>
        <v>0</v>
      </c>
      <c r="P119" s="77">
        <f t="shared" si="46"/>
        <v>0</v>
      </c>
      <c r="Q119" s="77">
        <f t="shared" si="47"/>
        <v>0</v>
      </c>
      <c r="R119" s="76">
        <f>SUM(S119,T119)</f>
        <v>0</v>
      </c>
      <c r="S119" s="76"/>
      <c r="T119" s="76"/>
      <c r="U119" s="76">
        <f>SUM(V119,W119)</f>
        <v>0</v>
      </c>
      <c r="V119" s="76"/>
      <c r="W119" s="76"/>
      <c r="X119" s="73"/>
      <c r="Y119" s="66"/>
    </row>
    <row r="120" spans="1:25" ht="12.75" x14ac:dyDescent="0.15">
      <c r="A120" s="70">
        <v>2455</v>
      </c>
      <c r="B120" s="70" t="s">
        <v>206</v>
      </c>
      <c r="C120" s="70" t="s">
        <v>196</v>
      </c>
      <c r="D120" s="70" t="s">
        <v>196</v>
      </c>
      <c r="E120" s="71" t="s">
        <v>440</v>
      </c>
      <c r="F120" s="76">
        <f>SUM(G120,H120)</f>
        <v>0</v>
      </c>
      <c r="G120" s="76"/>
      <c r="H120" s="76"/>
      <c r="I120" s="76">
        <f>SUM(J120,K120)</f>
        <v>0</v>
      </c>
      <c r="J120" s="76"/>
      <c r="K120" s="76"/>
      <c r="L120" s="76">
        <f>SUM(M120,N120)</f>
        <v>0</v>
      </c>
      <c r="M120" s="76"/>
      <c r="N120" s="76"/>
      <c r="O120" s="77">
        <f t="shared" si="45"/>
        <v>0</v>
      </c>
      <c r="P120" s="77">
        <f t="shared" si="46"/>
        <v>0</v>
      </c>
      <c r="Q120" s="77">
        <f t="shared" si="47"/>
        <v>0</v>
      </c>
      <c r="R120" s="76">
        <f>SUM(S120,T120)</f>
        <v>0</v>
      </c>
      <c r="S120" s="76"/>
      <c r="T120" s="76"/>
      <c r="U120" s="76">
        <f>SUM(V120,W120)</f>
        <v>0</v>
      </c>
      <c r="V120" s="76"/>
      <c r="W120" s="76"/>
      <c r="X120" s="73"/>
      <c r="Y120" s="66"/>
    </row>
    <row r="121" spans="1:25" ht="12.75" x14ac:dyDescent="0.15">
      <c r="A121" s="70">
        <v>2460</v>
      </c>
      <c r="B121" s="70" t="s">
        <v>206</v>
      </c>
      <c r="C121" s="70" t="s">
        <v>197</v>
      </c>
      <c r="D121" s="70" t="s">
        <v>191</v>
      </c>
      <c r="E121" s="71" t="s">
        <v>441</v>
      </c>
      <c r="F121" s="76">
        <f t="shared" ref="F121:N121" si="75">SUM(F123)</f>
        <v>0</v>
      </c>
      <c r="G121" s="76">
        <f t="shared" si="75"/>
        <v>0</v>
      </c>
      <c r="H121" s="76">
        <f t="shared" si="75"/>
        <v>0</v>
      </c>
      <c r="I121" s="76">
        <f t="shared" si="75"/>
        <v>0</v>
      </c>
      <c r="J121" s="76">
        <f t="shared" si="75"/>
        <v>0</v>
      </c>
      <c r="K121" s="76">
        <f t="shared" si="75"/>
        <v>0</v>
      </c>
      <c r="L121" s="76">
        <f t="shared" si="75"/>
        <v>0</v>
      </c>
      <c r="M121" s="76">
        <f t="shared" si="75"/>
        <v>0</v>
      </c>
      <c r="N121" s="76">
        <f t="shared" si="75"/>
        <v>0</v>
      </c>
      <c r="O121" s="77">
        <f t="shared" si="45"/>
        <v>0</v>
      </c>
      <c r="P121" s="77">
        <f t="shared" si="46"/>
        <v>0</v>
      </c>
      <c r="Q121" s="77">
        <f t="shared" si="47"/>
        <v>0</v>
      </c>
      <c r="R121" s="76">
        <f t="shared" ref="R121:W121" si="76">SUM(R123)</f>
        <v>0</v>
      </c>
      <c r="S121" s="76">
        <f t="shared" si="76"/>
        <v>0</v>
      </c>
      <c r="T121" s="76">
        <f t="shared" si="76"/>
        <v>0</v>
      </c>
      <c r="U121" s="76">
        <f t="shared" si="76"/>
        <v>0</v>
      </c>
      <c r="V121" s="76">
        <f t="shared" si="76"/>
        <v>0</v>
      </c>
      <c r="W121" s="76">
        <f t="shared" si="76"/>
        <v>0</v>
      </c>
      <c r="X121" s="73"/>
      <c r="Y121" s="66"/>
    </row>
    <row r="122" spans="1:25" ht="12.75" x14ac:dyDescent="0.15">
      <c r="A122" s="70"/>
      <c r="B122" s="70"/>
      <c r="C122" s="70"/>
      <c r="D122" s="70"/>
      <c r="E122" s="71" t="s">
        <v>356</v>
      </c>
      <c r="F122" s="78"/>
      <c r="G122" s="78"/>
      <c r="H122" s="78"/>
      <c r="I122" s="78"/>
      <c r="J122" s="78"/>
      <c r="K122" s="78"/>
      <c r="L122" s="78"/>
      <c r="M122" s="78"/>
      <c r="N122" s="78"/>
      <c r="O122" s="77"/>
      <c r="P122" s="77"/>
      <c r="Q122" s="77"/>
      <c r="R122" s="78"/>
      <c r="S122" s="78"/>
      <c r="T122" s="78"/>
      <c r="U122" s="78"/>
      <c r="V122" s="78"/>
      <c r="W122" s="78"/>
      <c r="X122" s="73"/>
      <c r="Y122" s="66"/>
    </row>
    <row r="123" spans="1:25" ht="12.75" x14ac:dyDescent="0.15">
      <c r="A123" s="70">
        <v>2461</v>
      </c>
      <c r="B123" s="70" t="s">
        <v>206</v>
      </c>
      <c r="C123" s="70" t="s">
        <v>197</v>
      </c>
      <c r="D123" s="70" t="s">
        <v>192</v>
      </c>
      <c r="E123" s="71" t="s">
        <v>441</v>
      </c>
      <c r="F123" s="76">
        <f>SUM(G123,H123)</f>
        <v>0</v>
      </c>
      <c r="G123" s="76"/>
      <c r="H123" s="76"/>
      <c r="I123" s="76">
        <f>SUM(J123,K123)</f>
        <v>0</v>
      </c>
      <c r="J123" s="76"/>
      <c r="K123" s="76"/>
      <c r="L123" s="76">
        <f>SUM(M123,N123)</f>
        <v>0</v>
      </c>
      <c r="M123" s="76"/>
      <c r="N123" s="76"/>
      <c r="O123" s="77">
        <f t="shared" si="45"/>
        <v>0</v>
      </c>
      <c r="P123" s="77">
        <f t="shared" si="46"/>
        <v>0</v>
      </c>
      <c r="Q123" s="77">
        <f t="shared" si="47"/>
        <v>0</v>
      </c>
      <c r="R123" s="76">
        <f>SUM(S123,T123)</f>
        <v>0</v>
      </c>
      <c r="S123" s="76"/>
      <c r="T123" s="76"/>
      <c r="U123" s="76">
        <f>SUM(V123,W123)</f>
        <v>0</v>
      </c>
      <c r="V123" s="76"/>
      <c r="W123" s="76"/>
      <c r="X123" s="73"/>
      <c r="Y123" s="66"/>
    </row>
    <row r="124" spans="1:25" ht="12.75" x14ac:dyDescent="0.15">
      <c r="A124" s="70">
        <v>2470</v>
      </c>
      <c r="B124" s="70" t="s">
        <v>206</v>
      </c>
      <c r="C124" s="70" t="s">
        <v>210</v>
      </c>
      <c r="D124" s="70" t="s">
        <v>191</v>
      </c>
      <c r="E124" s="71" t="s">
        <v>442</v>
      </c>
      <c r="F124" s="76">
        <f t="shared" ref="F124:N124" si="77">SUM(F126:F129)</f>
        <v>0</v>
      </c>
      <c r="G124" s="76">
        <f t="shared" si="77"/>
        <v>0</v>
      </c>
      <c r="H124" s="76">
        <f t="shared" si="77"/>
        <v>0</v>
      </c>
      <c r="I124" s="76">
        <f t="shared" si="77"/>
        <v>0</v>
      </c>
      <c r="J124" s="76">
        <f t="shared" si="77"/>
        <v>0</v>
      </c>
      <c r="K124" s="76">
        <f t="shared" si="77"/>
        <v>0</v>
      </c>
      <c r="L124" s="76">
        <f t="shared" si="77"/>
        <v>0</v>
      </c>
      <c r="M124" s="76">
        <f t="shared" si="77"/>
        <v>0</v>
      </c>
      <c r="N124" s="76">
        <f t="shared" si="77"/>
        <v>0</v>
      </c>
      <c r="O124" s="77">
        <f t="shared" si="45"/>
        <v>0</v>
      </c>
      <c r="P124" s="77">
        <f t="shared" si="46"/>
        <v>0</v>
      </c>
      <c r="Q124" s="77">
        <f t="shared" si="47"/>
        <v>0</v>
      </c>
      <c r="R124" s="76">
        <f t="shared" ref="R124:W124" si="78">SUM(R126:R129)</f>
        <v>0</v>
      </c>
      <c r="S124" s="76">
        <f t="shared" si="78"/>
        <v>0</v>
      </c>
      <c r="T124" s="76">
        <f t="shared" si="78"/>
        <v>0</v>
      </c>
      <c r="U124" s="76">
        <f t="shared" si="78"/>
        <v>0</v>
      </c>
      <c r="V124" s="76">
        <f t="shared" si="78"/>
        <v>0</v>
      </c>
      <c r="W124" s="76">
        <f t="shared" si="78"/>
        <v>0</v>
      </c>
      <c r="X124" s="73"/>
      <c r="Y124" s="66"/>
    </row>
    <row r="125" spans="1:25" ht="12.75" x14ac:dyDescent="0.15">
      <c r="A125" s="70"/>
      <c r="B125" s="70"/>
      <c r="C125" s="70"/>
      <c r="D125" s="70"/>
      <c r="E125" s="71" t="s">
        <v>356</v>
      </c>
      <c r="F125" s="78"/>
      <c r="G125" s="78"/>
      <c r="H125" s="78"/>
      <c r="I125" s="78"/>
      <c r="J125" s="78"/>
      <c r="K125" s="78"/>
      <c r="L125" s="78"/>
      <c r="M125" s="78"/>
      <c r="N125" s="78"/>
      <c r="O125" s="77"/>
      <c r="P125" s="77"/>
      <c r="Q125" s="77"/>
      <c r="R125" s="78"/>
      <c r="S125" s="78"/>
      <c r="T125" s="78"/>
      <c r="U125" s="78"/>
      <c r="V125" s="78"/>
      <c r="W125" s="78"/>
      <c r="X125" s="73"/>
      <c r="Y125" s="66"/>
    </row>
    <row r="126" spans="1:25" ht="25.5" x14ac:dyDescent="0.15">
      <c r="A126" s="70">
        <v>2471</v>
      </c>
      <c r="B126" s="70" t="s">
        <v>206</v>
      </c>
      <c r="C126" s="70" t="s">
        <v>210</v>
      </c>
      <c r="D126" s="70" t="s">
        <v>192</v>
      </c>
      <c r="E126" s="71" t="s">
        <v>443</v>
      </c>
      <c r="F126" s="76">
        <f>SUM(G126,H126)</f>
        <v>0</v>
      </c>
      <c r="G126" s="76"/>
      <c r="H126" s="76"/>
      <c r="I126" s="76">
        <f>SUM(J126,K126)</f>
        <v>0</v>
      </c>
      <c r="J126" s="76"/>
      <c r="K126" s="76"/>
      <c r="L126" s="76">
        <f>SUM(M126,N126)</f>
        <v>0</v>
      </c>
      <c r="M126" s="76"/>
      <c r="N126" s="76"/>
      <c r="O126" s="77">
        <f t="shared" si="45"/>
        <v>0</v>
      </c>
      <c r="P126" s="77">
        <f t="shared" si="46"/>
        <v>0</v>
      </c>
      <c r="Q126" s="77">
        <f t="shared" si="47"/>
        <v>0</v>
      </c>
      <c r="R126" s="76">
        <f>SUM(S126,T126)</f>
        <v>0</v>
      </c>
      <c r="S126" s="76"/>
      <c r="T126" s="76"/>
      <c r="U126" s="76">
        <f>SUM(V126,W126)</f>
        <v>0</v>
      </c>
      <c r="V126" s="76"/>
      <c r="W126" s="76"/>
      <c r="X126" s="73"/>
      <c r="Y126" s="66"/>
    </row>
    <row r="127" spans="1:25" ht="12.75" x14ac:dyDescent="0.15">
      <c r="A127" s="70">
        <v>2472</v>
      </c>
      <c r="B127" s="70" t="s">
        <v>206</v>
      </c>
      <c r="C127" s="70" t="s">
        <v>210</v>
      </c>
      <c r="D127" s="70" t="s">
        <v>200</v>
      </c>
      <c r="E127" s="71" t="s">
        <v>444</v>
      </c>
      <c r="F127" s="76">
        <f>SUM(G127,H127)</f>
        <v>0</v>
      </c>
      <c r="G127" s="76"/>
      <c r="H127" s="76"/>
      <c r="I127" s="76">
        <f>SUM(J127,K127)</f>
        <v>0</v>
      </c>
      <c r="J127" s="76"/>
      <c r="K127" s="76"/>
      <c r="L127" s="76">
        <f>SUM(M127,N127)</f>
        <v>0</v>
      </c>
      <c r="M127" s="76"/>
      <c r="N127" s="76"/>
      <c r="O127" s="77">
        <f t="shared" si="45"/>
        <v>0</v>
      </c>
      <c r="P127" s="77">
        <f t="shared" si="46"/>
        <v>0</v>
      </c>
      <c r="Q127" s="77">
        <f t="shared" si="47"/>
        <v>0</v>
      </c>
      <c r="R127" s="76">
        <f>SUM(S127,T127)</f>
        <v>0</v>
      </c>
      <c r="S127" s="76"/>
      <c r="T127" s="76"/>
      <c r="U127" s="76">
        <f>SUM(V127,W127)</f>
        <v>0</v>
      </c>
      <c r="V127" s="76"/>
      <c r="W127" s="76"/>
      <c r="X127" s="73"/>
      <c r="Y127" s="66"/>
    </row>
    <row r="128" spans="1:25" ht="12.75" x14ac:dyDescent="0.15">
      <c r="A128" s="70">
        <v>2473</v>
      </c>
      <c r="B128" s="70" t="s">
        <v>206</v>
      </c>
      <c r="C128" s="70" t="s">
        <v>210</v>
      </c>
      <c r="D128" s="70" t="s">
        <v>194</v>
      </c>
      <c r="E128" s="71" t="s">
        <v>445</v>
      </c>
      <c r="F128" s="76">
        <f>SUM(G128,H128)</f>
        <v>0</v>
      </c>
      <c r="G128" s="76"/>
      <c r="H128" s="76"/>
      <c r="I128" s="76">
        <f>SUM(J128,K128)</f>
        <v>0</v>
      </c>
      <c r="J128" s="76"/>
      <c r="K128" s="76"/>
      <c r="L128" s="76">
        <f>SUM(M128,N128)</f>
        <v>0</v>
      </c>
      <c r="M128" s="76"/>
      <c r="N128" s="76"/>
      <c r="O128" s="77">
        <f t="shared" si="45"/>
        <v>0</v>
      </c>
      <c r="P128" s="77">
        <f t="shared" si="46"/>
        <v>0</v>
      </c>
      <c r="Q128" s="77">
        <f t="shared" si="47"/>
        <v>0</v>
      </c>
      <c r="R128" s="76">
        <f>SUM(S128,T128)</f>
        <v>0</v>
      </c>
      <c r="S128" s="76"/>
      <c r="T128" s="76"/>
      <c r="U128" s="76">
        <f>SUM(V128,W128)</f>
        <v>0</v>
      </c>
      <c r="V128" s="76"/>
      <c r="W128" s="76"/>
      <c r="X128" s="73"/>
      <c r="Y128" s="66"/>
    </row>
    <row r="129" spans="1:25" ht="12.75" x14ac:dyDescent="0.15">
      <c r="A129" s="70">
        <v>2474</v>
      </c>
      <c r="B129" s="70" t="s">
        <v>206</v>
      </c>
      <c r="C129" s="70" t="s">
        <v>210</v>
      </c>
      <c r="D129" s="70" t="s">
        <v>206</v>
      </c>
      <c r="E129" s="71" t="s">
        <v>446</v>
      </c>
      <c r="F129" s="76">
        <f>SUM(G129,H129)</f>
        <v>0</v>
      </c>
      <c r="G129" s="76"/>
      <c r="H129" s="76"/>
      <c r="I129" s="76">
        <f>SUM(J129,K129)</f>
        <v>0</v>
      </c>
      <c r="J129" s="76"/>
      <c r="K129" s="76"/>
      <c r="L129" s="76">
        <f>SUM(M129,N129)</f>
        <v>0</v>
      </c>
      <c r="M129" s="76"/>
      <c r="N129" s="76"/>
      <c r="O129" s="77">
        <f t="shared" si="45"/>
        <v>0</v>
      </c>
      <c r="P129" s="77">
        <f t="shared" si="46"/>
        <v>0</v>
      </c>
      <c r="Q129" s="77">
        <f t="shared" si="47"/>
        <v>0</v>
      </c>
      <c r="R129" s="76">
        <f>SUM(S129,T129)</f>
        <v>0</v>
      </c>
      <c r="S129" s="76"/>
      <c r="T129" s="76"/>
      <c r="U129" s="76">
        <f>SUM(V129,W129)</f>
        <v>0</v>
      </c>
      <c r="V129" s="76"/>
      <c r="W129" s="76"/>
      <c r="X129" s="73"/>
      <c r="Y129" s="66"/>
    </row>
    <row r="130" spans="1:25" ht="25.5" x14ac:dyDescent="0.15">
      <c r="A130" s="70">
        <v>2480</v>
      </c>
      <c r="B130" s="70" t="s">
        <v>206</v>
      </c>
      <c r="C130" s="70" t="s">
        <v>386</v>
      </c>
      <c r="D130" s="70" t="s">
        <v>191</v>
      </c>
      <c r="E130" s="71" t="s">
        <v>447</v>
      </c>
      <c r="F130" s="76">
        <f t="shared" ref="F130:N130" si="79">SUM(F132:F138)</f>
        <v>0</v>
      </c>
      <c r="G130" s="76">
        <f t="shared" si="79"/>
        <v>0</v>
      </c>
      <c r="H130" s="76">
        <f t="shared" si="79"/>
        <v>0</v>
      </c>
      <c r="I130" s="76">
        <f t="shared" si="79"/>
        <v>0</v>
      </c>
      <c r="J130" s="76">
        <f t="shared" si="79"/>
        <v>0</v>
      </c>
      <c r="K130" s="76">
        <f t="shared" si="79"/>
        <v>0</v>
      </c>
      <c r="L130" s="76">
        <f t="shared" si="79"/>
        <v>0</v>
      </c>
      <c r="M130" s="76">
        <f t="shared" si="79"/>
        <v>0</v>
      </c>
      <c r="N130" s="76">
        <f t="shared" si="79"/>
        <v>0</v>
      </c>
      <c r="O130" s="77">
        <f t="shared" si="45"/>
        <v>0</v>
      </c>
      <c r="P130" s="77">
        <f t="shared" si="46"/>
        <v>0</v>
      </c>
      <c r="Q130" s="77">
        <f t="shared" si="47"/>
        <v>0</v>
      </c>
      <c r="R130" s="76">
        <f t="shared" ref="R130:W130" si="80">SUM(R132:R138)</f>
        <v>0</v>
      </c>
      <c r="S130" s="76">
        <f t="shared" si="80"/>
        <v>0</v>
      </c>
      <c r="T130" s="76">
        <f t="shared" si="80"/>
        <v>0</v>
      </c>
      <c r="U130" s="76">
        <f t="shared" si="80"/>
        <v>0</v>
      </c>
      <c r="V130" s="76">
        <f t="shared" si="80"/>
        <v>0</v>
      </c>
      <c r="W130" s="76">
        <f t="shared" si="80"/>
        <v>0</v>
      </c>
      <c r="X130" s="73"/>
      <c r="Y130" s="66"/>
    </row>
    <row r="131" spans="1:25" ht="12.75" x14ac:dyDescent="0.15">
      <c r="A131" s="70"/>
      <c r="B131" s="70"/>
      <c r="C131" s="70"/>
      <c r="D131" s="70"/>
      <c r="E131" s="71" t="s">
        <v>356</v>
      </c>
      <c r="F131" s="78"/>
      <c r="G131" s="78"/>
      <c r="H131" s="78"/>
      <c r="I131" s="78"/>
      <c r="J131" s="78"/>
      <c r="K131" s="78"/>
      <c r="L131" s="78"/>
      <c r="M131" s="78"/>
      <c r="N131" s="78"/>
      <c r="O131" s="77"/>
      <c r="P131" s="77"/>
      <c r="Q131" s="77"/>
      <c r="R131" s="78"/>
      <c r="S131" s="78"/>
      <c r="T131" s="78"/>
      <c r="U131" s="78"/>
      <c r="V131" s="78"/>
      <c r="W131" s="78"/>
      <c r="X131" s="73"/>
      <c r="Y131" s="66"/>
    </row>
    <row r="132" spans="1:25" ht="38.25" x14ac:dyDescent="0.15">
      <c r="A132" s="70">
        <v>2481</v>
      </c>
      <c r="B132" s="70" t="s">
        <v>206</v>
      </c>
      <c r="C132" s="70" t="s">
        <v>386</v>
      </c>
      <c r="D132" s="70" t="s">
        <v>192</v>
      </c>
      <c r="E132" s="71" t="s">
        <v>448</v>
      </c>
      <c r="F132" s="76">
        <f t="shared" ref="F132:F138" si="81">SUM(G132,H132)</f>
        <v>0</v>
      </c>
      <c r="G132" s="76"/>
      <c r="H132" s="76"/>
      <c r="I132" s="76">
        <f t="shared" ref="I132:I138" si="82">SUM(J132,K132)</f>
        <v>0</v>
      </c>
      <c r="J132" s="76"/>
      <c r="K132" s="76"/>
      <c r="L132" s="76">
        <f t="shared" ref="L132:L138" si="83">SUM(M132,N132)</f>
        <v>0</v>
      </c>
      <c r="M132" s="76"/>
      <c r="N132" s="76"/>
      <c r="O132" s="77">
        <f t="shared" si="45"/>
        <v>0</v>
      </c>
      <c r="P132" s="77">
        <f t="shared" si="46"/>
        <v>0</v>
      </c>
      <c r="Q132" s="77">
        <f t="shared" si="47"/>
        <v>0</v>
      </c>
      <c r="R132" s="76">
        <f t="shared" ref="R132:R138" si="84">SUM(S132,T132)</f>
        <v>0</v>
      </c>
      <c r="S132" s="76"/>
      <c r="T132" s="76"/>
      <c r="U132" s="76">
        <f t="shared" ref="U132:U138" si="85">SUM(V132,W132)</f>
        <v>0</v>
      </c>
      <c r="V132" s="76"/>
      <c r="W132" s="76"/>
      <c r="X132" s="73"/>
      <c r="Y132" s="66"/>
    </row>
    <row r="133" spans="1:25" ht="38.25" x14ac:dyDescent="0.15">
      <c r="A133" s="70">
        <v>2482</v>
      </c>
      <c r="B133" s="70" t="s">
        <v>206</v>
      </c>
      <c r="C133" s="70" t="s">
        <v>386</v>
      </c>
      <c r="D133" s="70" t="s">
        <v>200</v>
      </c>
      <c r="E133" s="71" t="s">
        <v>449</v>
      </c>
      <c r="F133" s="76">
        <f t="shared" si="81"/>
        <v>0</v>
      </c>
      <c r="G133" s="76"/>
      <c r="H133" s="76"/>
      <c r="I133" s="76">
        <f t="shared" si="82"/>
        <v>0</v>
      </c>
      <c r="J133" s="76"/>
      <c r="K133" s="76"/>
      <c r="L133" s="76">
        <f t="shared" si="83"/>
        <v>0</v>
      </c>
      <c r="M133" s="76"/>
      <c r="N133" s="76"/>
      <c r="O133" s="77">
        <f t="shared" si="45"/>
        <v>0</v>
      </c>
      <c r="P133" s="77">
        <f t="shared" si="46"/>
        <v>0</v>
      </c>
      <c r="Q133" s="77">
        <f t="shared" si="47"/>
        <v>0</v>
      </c>
      <c r="R133" s="76">
        <f t="shared" si="84"/>
        <v>0</v>
      </c>
      <c r="S133" s="76"/>
      <c r="T133" s="76"/>
      <c r="U133" s="76">
        <f t="shared" si="85"/>
        <v>0</v>
      </c>
      <c r="V133" s="76"/>
      <c r="W133" s="76"/>
      <c r="X133" s="73"/>
      <c r="Y133" s="66"/>
    </row>
    <row r="134" spans="1:25" ht="25.5" x14ac:dyDescent="0.15">
      <c r="A134" s="70">
        <v>2483</v>
      </c>
      <c r="B134" s="70" t="s">
        <v>206</v>
      </c>
      <c r="C134" s="70" t="s">
        <v>386</v>
      </c>
      <c r="D134" s="70" t="s">
        <v>194</v>
      </c>
      <c r="E134" s="71" t="s">
        <v>450</v>
      </c>
      <c r="F134" s="76">
        <f t="shared" si="81"/>
        <v>0</v>
      </c>
      <c r="G134" s="76"/>
      <c r="H134" s="76"/>
      <c r="I134" s="76">
        <f t="shared" si="82"/>
        <v>0</v>
      </c>
      <c r="J134" s="76"/>
      <c r="K134" s="76"/>
      <c r="L134" s="76">
        <f t="shared" si="83"/>
        <v>0</v>
      </c>
      <c r="M134" s="76"/>
      <c r="N134" s="76"/>
      <c r="O134" s="77">
        <f t="shared" si="45"/>
        <v>0</v>
      </c>
      <c r="P134" s="77">
        <f t="shared" si="46"/>
        <v>0</v>
      </c>
      <c r="Q134" s="77">
        <f t="shared" si="47"/>
        <v>0</v>
      </c>
      <c r="R134" s="76">
        <f t="shared" si="84"/>
        <v>0</v>
      </c>
      <c r="S134" s="76"/>
      <c r="T134" s="76"/>
      <c r="U134" s="76">
        <f t="shared" si="85"/>
        <v>0</v>
      </c>
      <c r="V134" s="76"/>
      <c r="W134" s="76"/>
      <c r="X134" s="73"/>
      <c r="Y134" s="66"/>
    </row>
    <row r="135" spans="1:25" ht="38.25" x14ac:dyDescent="0.15">
      <c r="A135" s="70">
        <v>2484</v>
      </c>
      <c r="B135" s="70" t="s">
        <v>206</v>
      </c>
      <c r="C135" s="70" t="s">
        <v>386</v>
      </c>
      <c r="D135" s="70" t="s">
        <v>206</v>
      </c>
      <c r="E135" s="71" t="s">
        <v>451</v>
      </c>
      <c r="F135" s="76">
        <f t="shared" si="81"/>
        <v>0</v>
      </c>
      <c r="G135" s="76"/>
      <c r="H135" s="76"/>
      <c r="I135" s="76">
        <f t="shared" si="82"/>
        <v>0</v>
      </c>
      <c r="J135" s="76"/>
      <c r="K135" s="76"/>
      <c r="L135" s="76">
        <f t="shared" si="83"/>
        <v>0</v>
      </c>
      <c r="M135" s="76"/>
      <c r="N135" s="76"/>
      <c r="O135" s="77">
        <f t="shared" si="45"/>
        <v>0</v>
      </c>
      <c r="P135" s="77">
        <f t="shared" si="46"/>
        <v>0</v>
      </c>
      <c r="Q135" s="77">
        <f t="shared" si="47"/>
        <v>0</v>
      </c>
      <c r="R135" s="76">
        <f t="shared" si="84"/>
        <v>0</v>
      </c>
      <c r="S135" s="76"/>
      <c r="T135" s="76"/>
      <c r="U135" s="76">
        <f t="shared" si="85"/>
        <v>0</v>
      </c>
      <c r="V135" s="76"/>
      <c r="W135" s="76"/>
      <c r="X135" s="73"/>
      <c r="Y135" s="66"/>
    </row>
    <row r="136" spans="1:25" ht="25.5" x14ac:dyDescent="0.15">
      <c r="A136" s="70">
        <v>2485</v>
      </c>
      <c r="B136" s="70" t="s">
        <v>206</v>
      </c>
      <c r="C136" s="70" t="s">
        <v>386</v>
      </c>
      <c r="D136" s="70" t="s">
        <v>196</v>
      </c>
      <c r="E136" s="71" t="s">
        <v>452</v>
      </c>
      <c r="F136" s="76">
        <f t="shared" si="81"/>
        <v>0</v>
      </c>
      <c r="G136" s="76"/>
      <c r="H136" s="76"/>
      <c r="I136" s="76">
        <f t="shared" si="82"/>
        <v>0</v>
      </c>
      <c r="J136" s="76"/>
      <c r="K136" s="76"/>
      <c r="L136" s="76">
        <f t="shared" si="83"/>
        <v>0</v>
      </c>
      <c r="M136" s="76"/>
      <c r="N136" s="76"/>
      <c r="O136" s="77">
        <f t="shared" si="45"/>
        <v>0</v>
      </c>
      <c r="P136" s="77">
        <f t="shared" si="46"/>
        <v>0</v>
      </c>
      <c r="Q136" s="77">
        <f t="shared" si="47"/>
        <v>0</v>
      </c>
      <c r="R136" s="76">
        <f t="shared" si="84"/>
        <v>0</v>
      </c>
      <c r="S136" s="76"/>
      <c r="T136" s="76"/>
      <c r="U136" s="76">
        <f t="shared" si="85"/>
        <v>0</v>
      </c>
      <c r="V136" s="76"/>
      <c r="W136" s="76"/>
      <c r="X136" s="73"/>
      <c r="Y136" s="66"/>
    </row>
    <row r="137" spans="1:25" ht="25.5" x14ac:dyDescent="0.15">
      <c r="A137" s="70">
        <v>2486</v>
      </c>
      <c r="B137" s="70" t="s">
        <v>206</v>
      </c>
      <c r="C137" s="70" t="s">
        <v>386</v>
      </c>
      <c r="D137" s="70" t="s">
        <v>197</v>
      </c>
      <c r="E137" s="71" t="s">
        <v>453</v>
      </c>
      <c r="F137" s="76">
        <f t="shared" si="81"/>
        <v>0</v>
      </c>
      <c r="G137" s="76"/>
      <c r="H137" s="76"/>
      <c r="I137" s="76">
        <f t="shared" si="82"/>
        <v>0</v>
      </c>
      <c r="J137" s="76"/>
      <c r="K137" s="76"/>
      <c r="L137" s="76">
        <f t="shared" si="83"/>
        <v>0</v>
      </c>
      <c r="M137" s="76"/>
      <c r="N137" s="76"/>
      <c r="O137" s="77">
        <f t="shared" ref="O137:O200" si="86">L137-I137</f>
        <v>0</v>
      </c>
      <c r="P137" s="77">
        <f t="shared" ref="P137:P200" si="87">M137-J137</f>
        <v>0</v>
      </c>
      <c r="Q137" s="77">
        <f t="shared" ref="Q137:Q200" si="88">N137-K137</f>
        <v>0</v>
      </c>
      <c r="R137" s="76">
        <f t="shared" si="84"/>
        <v>0</v>
      </c>
      <c r="S137" s="76"/>
      <c r="T137" s="76"/>
      <c r="U137" s="76">
        <f t="shared" si="85"/>
        <v>0</v>
      </c>
      <c r="V137" s="76"/>
      <c r="W137" s="76"/>
      <c r="X137" s="73"/>
      <c r="Y137" s="66"/>
    </row>
    <row r="138" spans="1:25" ht="25.5" x14ac:dyDescent="0.15">
      <c r="A138" s="70">
        <v>2487</v>
      </c>
      <c r="B138" s="70" t="s">
        <v>206</v>
      </c>
      <c r="C138" s="70" t="s">
        <v>386</v>
      </c>
      <c r="D138" s="70" t="s">
        <v>210</v>
      </c>
      <c r="E138" s="71" t="s">
        <v>454</v>
      </c>
      <c r="F138" s="76">
        <f t="shared" si="81"/>
        <v>0</v>
      </c>
      <c r="G138" s="76"/>
      <c r="H138" s="76"/>
      <c r="I138" s="76">
        <f t="shared" si="82"/>
        <v>0</v>
      </c>
      <c r="J138" s="76"/>
      <c r="K138" s="76"/>
      <c r="L138" s="76">
        <f t="shared" si="83"/>
        <v>0</v>
      </c>
      <c r="M138" s="76"/>
      <c r="N138" s="76"/>
      <c r="O138" s="77">
        <f t="shared" si="86"/>
        <v>0</v>
      </c>
      <c r="P138" s="77">
        <f t="shared" si="87"/>
        <v>0</v>
      </c>
      <c r="Q138" s="77">
        <f t="shared" si="88"/>
        <v>0</v>
      </c>
      <c r="R138" s="76">
        <f t="shared" si="84"/>
        <v>0</v>
      </c>
      <c r="S138" s="76"/>
      <c r="T138" s="76"/>
      <c r="U138" s="76">
        <f t="shared" si="85"/>
        <v>0</v>
      </c>
      <c r="V138" s="76"/>
      <c r="W138" s="76"/>
      <c r="X138" s="73"/>
      <c r="Y138" s="66"/>
    </row>
    <row r="139" spans="1:25" ht="25.5" x14ac:dyDescent="0.15">
      <c r="A139" s="70">
        <v>2490</v>
      </c>
      <c r="B139" s="70" t="s">
        <v>206</v>
      </c>
      <c r="C139" s="70" t="s">
        <v>212</v>
      </c>
      <c r="D139" s="70" t="s">
        <v>191</v>
      </c>
      <c r="E139" s="71" t="s">
        <v>455</v>
      </c>
      <c r="F139" s="76">
        <f t="shared" ref="F139:N139" si="89">SUM(F141)</f>
        <v>-28649.5</v>
      </c>
      <c r="G139" s="76">
        <f t="shared" si="89"/>
        <v>0</v>
      </c>
      <c r="H139" s="76">
        <f t="shared" si="89"/>
        <v>-28649.5</v>
      </c>
      <c r="I139" s="76">
        <f t="shared" si="89"/>
        <v>-3000</v>
      </c>
      <c r="J139" s="76">
        <f t="shared" si="89"/>
        <v>0</v>
      </c>
      <c r="K139" s="76">
        <f t="shared" si="89"/>
        <v>-3000</v>
      </c>
      <c r="L139" s="76">
        <f t="shared" si="89"/>
        <v>-3150</v>
      </c>
      <c r="M139" s="76">
        <f t="shared" si="89"/>
        <v>0</v>
      </c>
      <c r="N139" s="76">
        <f t="shared" si="89"/>
        <v>-3150</v>
      </c>
      <c r="O139" s="77">
        <f t="shared" si="86"/>
        <v>-150</v>
      </c>
      <c r="P139" s="77">
        <f t="shared" si="87"/>
        <v>0</v>
      </c>
      <c r="Q139" s="77">
        <f t="shared" si="88"/>
        <v>-150</v>
      </c>
      <c r="R139" s="76">
        <f t="shared" ref="R139:W139" si="90">SUM(R141)</f>
        <v>-3308</v>
      </c>
      <c r="S139" s="76">
        <f t="shared" si="90"/>
        <v>0</v>
      </c>
      <c r="T139" s="76">
        <f t="shared" si="90"/>
        <v>-3308</v>
      </c>
      <c r="U139" s="76">
        <f t="shared" si="90"/>
        <v>-3473</v>
      </c>
      <c r="V139" s="76">
        <f t="shared" si="90"/>
        <v>0</v>
      </c>
      <c r="W139" s="76">
        <f t="shared" si="90"/>
        <v>-3473</v>
      </c>
      <c r="X139" s="73"/>
      <c r="Y139" s="66"/>
    </row>
    <row r="140" spans="1:25" ht="12.75" x14ac:dyDescent="0.15">
      <c r="A140" s="70"/>
      <c r="B140" s="70"/>
      <c r="C140" s="70"/>
      <c r="D140" s="70"/>
      <c r="E140" s="71" t="s">
        <v>356</v>
      </c>
      <c r="F140" s="78"/>
      <c r="G140" s="78"/>
      <c r="H140" s="78"/>
      <c r="I140" s="78"/>
      <c r="J140" s="78"/>
      <c r="K140" s="78"/>
      <c r="L140" s="78"/>
      <c r="M140" s="78"/>
      <c r="N140" s="78"/>
      <c r="O140" s="77"/>
      <c r="P140" s="77"/>
      <c r="Q140" s="77"/>
      <c r="R140" s="78"/>
      <c r="S140" s="78"/>
      <c r="T140" s="78"/>
      <c r="U140" s="78"/>
      <c r="V140" s="78"/>
      <c r="W140" s="78"/>
      <c r="X140" s="73"/>
      <c r="Y140" s="66"/>
    </row>
    <row r="141" spans="1:25" ht="25.5" x14ac:dyDescent="0.15">
      <c r="A141" s="70">
        <v>2491</v>
      </c>
      <c r="B141" s="70" t="s">
        <v>206</v>
      </c>
      <c r="C141" s="70" t="s">
        <v>212</v>
      </c>
      <c r="D141" s="70" t="s">
        <v>192</v>
      </c>
      <c r="E141" s="71" t="s">
        <v>455</v>
      </c>
      <c r="F141" s="76">
        <f>SUM(G141,H141)</f>
        <v>-28649.5</v>
      </c>
      <c r="G141" s="76">
        <v>0</v>
      </c>
      <c r="H141" s="76">
        <v>-28649.5</v>
      </c>
      <c r="I141" s="76">
        <f>SUM(J141,K141)</f>
        <v>-3000</v>
      </c>
      <c r="J141" s="76">
        <v>0</v>
      </c>
      <c r="K141" s="76">
        <v>-3000</v>
      </c>
      <c r="L141" s="76">
        <f>SUM(M141,N141)</f>
        <v>-3150</v>
      </c>
      <c r="M141" s="76"/>
      <c r="N141" s="76">
        <v>-3150</v>
      </c>
      <c r="O141" s="77">
        <f t="shared" si="86"/>
        <v>-150</v>
      </c>
      <c r="P141" s="77">
        <f t="shared" si="87"/>
        <v>0</v>
      </c>
      <c r="Q141" s="77">
        <f t="shared" si="88"/>
        <v>-150</v>
      </c>
      <c r="R141" s="76">
        <f>SUM(S141,T141)</f>
        <v>-3308</v>
      </c>
      <c r="S141" s="76"/>
      <c r="T141" s="76">
        <v>-3308</v>
      </c>
      <c r="U141" s="76">
        <f>SUM(V141,W141)</f>
        <v>-3473</v>
      </c>
      <c r="V141" s="76"/>
      <c r="W141" s="76">
        <v>-3473</v>
      </c>
      <c r="X141" s="73"/>
      <c r="Y141" s="66"/>
    </row>
    <row r="142" spans="1:25" ht="38.25" x14ac:dyDescent="0.15">
      <c r="A142" s="70">
        <v>2500</v>
      </c>
      <c r="B142" s="70" t="s">
        <v>196</v>
      </c>
      <c r="C142" s="70" t="s">
        <v>191</v>
      </c>
      <c r="D142" s="70" t="s">
        <v>191</v>
      </c>
      <c r="E142" s="71" t="s">
        <v>456</v>
      </c>
      <c r="F142" s="76">
        <f t="shared" ref="F142:N142" si="91">SUM(F144,F147,F150,F153,F156,F159)</f>
        <v>128852.5</v>
      </c>
      <c r="G142" s="76">
        <f t="shared" si="91"/>
        <v>89052.5</v>
      </c>
      <c r="H142" s="76">
        <f t="shared" si="91"/>
        <v>39800</v>
      </c>
      <c r="I142" s="76">
        <f t="shared" si="91"/>
        <v>121216.4</v>
      </c>
      <c r="J142" s="76">
        <f t="shared" si="91"/>
        <v>121216.4</v>
      </c>
      <c r="K142" s="76">
        <f t="shared" si="91"/>
        <v>0</v>
      </c>
      <c r="L142" s="76">
        <f t="shared" si="91"/>
        <v>127277</v>
      </c>
      <c r="M142" s="76">
        <f t="shared" si="91"/>
        <v>127277</v>
      </c>
      <c r="N142" s="76">
        <f t="shared" si="91"/>
        <v>0</v>
      </c>
      <c r="O142" s="77">
        <f t="shared" si="86"/>
        <v>6060.6000000000058</v>
      </c>
      <c r="P142" s="77">
        <f t="shared" si="87"/>
        <v>6060.6000000000058</v>
      </c>
      <c r="Q142" s="77">
        <f t="shared" si="88"/>
        <v>0</v>
      </c>
      <c r="R142" s="76">
        <f t="shared" ref="R142:W142" si="92">SUM(R144,R147,R150,R153,R156,R159)</f>
        <v>133641</v>
      </c>
      <c r="S142" s="76">
        <f t="shared" si="92"/>
        <v>133641</v>
      </c>
      <c r="T142" s="76">
        <f t="shared" si="92"/>
        <v>0</v>
      </c>
      <c r="U142" s="76">
        <f t="shared" si="92"/>
        <v>140323</v>
      </c>
      <c r="V142" s="76">
        <f t="shared" si="92"/>
        <v>140323</v>
      </c>
      <c r="W142" s="76">
        <f t="shared" si="92"/>
        <v>0</v>
      </c>
      <c r="X142" s="73"/>
      <c r="Y142" s="66"/>
    </row>
    <row r="143" spans="1:25" ht="12.75" x14ac:dyDescent="0.15">
      <c r="A143" s="70"/>
      <c r="B143" s="70"/>
      <c r="C143" s="70"/>
      <c r="D143" s="70"/>
      <c r="E143" s="71" t="s">
        <v>366</v>
      </c>
      <c r="F143" s="78"/>
      <c r="G143" s="78"/>
      <c r="H143" s="78"/>
      <c r="I143" s="78"/>
      <c r="J143" s="78"/>
      <c r="K143" s="78"/>
      <c r="L143" s="78"/>
      <c r="M143" s="78"/>
      <c r="N143" s="78"/>
      <c r="O143" s="77"/>
      <c r="P143" s="77"/>
      <c r="Q143" s="77"/>
      <c r="R143" s="78"/>
      <c r="S143" s="78"/>
      <c r="T143" s="78"/>
      <c r="U143" s="78"/>
      <c r="V143" s="78"/>
      <c r="W143" s="78"/>
      <c r="X143" s="73"/>
      <c r="Y143" s="66"/>
    </row>
    <row r="144" spans="1:25" ht="12.75" x14ac:dyDescent="0.15">
      <c r="A144" s="70">
        <v>2510</v>
      </c>
      <c r="B144" s="70" t="s">
        <v>196</v>
      </c>
      <c r="C144" s="70" t="s">
        <v>192</v>
      </c>
      <c r="D144" s="70" t="s">
        <v>191</v>
      </c>
      <c r="E144" s="71" t="s">
        <v>457</v>
      </c>
      <c r="F144" s="76">
        <f t="shared" ref="F144:N144" si="93">SUM(F146)</f>
        <v>103689.8</v>
      </c>
      <c r="G144" s="76">
        <f t="shared" si="93"/>
        <v>63889.8</v>
      </c>
      <c r="H144" s="76">
        <f t="shared" si="93"/>
        <v>39800</v>
      </c>
      <c r="I144" s="76">
        <f t="shared" si="93"/>
        <v>88261.4</v>
      </c>
      <c r="J144" s="76">
        <f t="shared" si="93"/>
        <v>88261.4</v>
      </c>
      <c r="K144" s="76">
        <f t="shared" si="93"/>
        <v>0</v>
      </c>
      <c r="L144" s="76">
        <f t="shared" si="93"/>
        <v>92677</v>
      </c>
      <c r="M144" s="76">
        <f>SUM(M146)</f>
        <v>92677</v>
      </c>
      <c r="N144" s="76">
        <f t="shared" si="93"/>
        <v>0</v>
      </c>
      <c r="O144" s="77">
        <f t="shared" si="86"/>
        <v>4415.6000000000058</v>
      </c>
      <c r="P144" s="77">
        <f t="shared" si="87"/>
        <v>4415.6000000000058</v>
      </c>
      <c r="Q144" s="77">
        <f t="shared" si="88"/>
        <v>0</v>
      </c>
      <c r="R144" s="76">
        <f t="shared" ref="R144:W144" si="94">SUM(R146)</f>
        <v>97311</v>
      </c>
      <c r="S144" s="76">
        <f t="shared" si="94"/>
        <v>97311</v>
      </c>
      <c r="T144" s="76">
        <f t="shared" si="94"/>
        <v>0</v>
      </c>
      <c r="U144" s="76">
        <f t="shared" si="94"/>
        <v>102178</v>
      </c>
      <c r="V144" s="76">
        <f t="shared" si="94"/>
        <v>102178</v>
      </c>
      <c r="W144" s="76">
        <f t="shared" si="94"/>
        <v>0</v>
      </c>
      <c r="X144" s="73"/>
      <c r="Y144" s="66"/>
    </row>
    <row r="145" spans="1:25" ht="12.75" x14ac:dyDescent="0.15">
      <c r="A145" s="70"/>
      <c r="B145" s="70"/>
      <c r="C145" s="70"/>
      <c r="D145" s="70"/>
      <c r="E145" s="71" t="s">
        <v>356</v>
      </c>
      <c r="F145" s="78"/>
      <c r="G145" s="78"/>
      <c r="H145" s="78"/>
      <c r="I145" s="78"/>
      <c r="J145" s="78"/>
      <c r="K145" s="78"/>
      <c r="L145" s="78"/>
      <c r="M145" s="78"/>
      <c r="N145" s="78"/>
      <c r="O145" s="77"/>
      <c r="P145" s="77"/>
      <c r="Q145" s="77"/>
      <c r="R145" s="78"/>
      <c r="S145" s="78"/>
      <c r="T145" s="78"/>
      <c r="U145" s="78"/>
      <c r="V145" s="78"/>
      <c r="W145" s="78"/>
      <c r="X145" s="73"/>
      <c r="Y145" s="66"/>
    </row>
    <row r="146" spans="1:25" ht="12.75" x14ac:dyDescent="0.15">
      <c r="A146" s="70">
        <v>2511</v>
      </c>
      <c r="B146" s="70" t="s">
        <v>196</v>
      </c>
      <c r="C146" s="70" t="s">
        <v>192</v>
      </c>
      <c r="D146" s="70" t="s">
        <v>192</v>
      </c>
      <c r="E146" s="71" t="s">
        <v>457</v>
      </c>
      <c r="F146" s="76">
        <f>SUM(G146,H146)</f>
        <v>103689.8</v>
      </c>
      <c r="G146" s="76">
        <v>63889.8</v>
      </c>
      <c r="H146" s="76">
        <v>39800</v>
      </c>
      <c r="I146" s="76">
        <f>SUM(J146,K146)</f>
        <v>88261.4</v>
      </c>
      <c r="J146" s="76">
        <v>88261.4</v>
      </c>
      <c r="K146" s="76">
        <v>0</v>
      </c>
      <c r="L146" s="76">
        <f>SUM(M146,N146)</f>
        <v>92677</v>
      </c>
      <c r="M146" s="76">
        <v>92677</v>
      </c>
      <c r="N146" s="76">
        <v>0</v>
      </c>
      <c r="O146" s="77">
        <f t="shared" si="86"/>
        <v>4415.6000000000058</v>
      </c>
      <c r="P146" s="77">
        <f t="shared" si="87"/>
        <v>4415.6000000000058</v>
      </c>
      <c r="Q146" s="77">
        <f t="shared" si="88"/>
        <v>0</v>
      </c>
      <c r="R146" s="76">
        <f>SUM(S146,T146)</f>
        <v>97311</v>
      </c>
      <c r="S146" s="76">
        <v>97311</v>
      </c>
      <c r="T146" s="76">
        <v>0</v>
      </c>
      <c r="U146" s="76">
        <f>SUM(V146,W146)</f>
        <v>102178</v>
      </c>
      <c r="V146" s="76">
        <v>102178</v>
      </c>
      <c r="W146" s="76">
        <v>0</v>
      </c>
      <c r="X146" s="73"/>
      <c r="Y146" s="66"/>
    </row>
    <row r="147" spans="1:25" ht="12.75" x14ac:dyDescent="0.15">
      <c r="A147" s="70">
        <v>2520</v>
      </c>
      <c r="B147" s="70" t="s">
        <v>196</v>
      </c>
      <c r="C147" s="70" t="s">
        <v>200</v>
      </c>
      <c r="D147" s="70" t="s">
        <v>191</v>
      </c>
      <c r="E147" s="71" t="s">
        <v>458</v>
      </c>
      <c r="F147" s="76">
        <f t="shared" ref="F147:N147" si="95">SUM(F149)</f>
        <v>0</v>
      </c>
      <c r="G147" s="76">
        <f t="shared" si="95"/>
        <v>0</v>
      </c>
      <c r="H147" s="76">
        <f t="shared" si="95"/>
        <v>0</v>
      </c>
      <c r="I147" s="76">
        <f t="shared" si="95"/>
        <v>0</v>
      </c>
      <c r="J147" s="76">
        <f t="shared" si="95"/>
        <v>0</v>
      </c>
      <c r="K147" s="76">
        <f t="shared" si="95"/>
        <v>0</v>
      </c>
      <c r="L147" s="76">
        <f t="shared" si="95"/>
        <v>0</v>
      </c>
      <c r="M147" s="76">
        <f t="shared" si="95"/>
        <v>0</v>
      </c>
      <c r="N147" s="76">
        <f t="shared" si="95"/>
        <v>0</v>
      </c>
      <c r="O147" s="77">
        <f t="shared" si="86"/>
        <v>0</v>
      </c>
      <c r="P147" s="77">
        <f t="shared" si="87"/>
        <v>0</v>
      </c>
      <c r="Q147" s="77">
        <f t="shared" si="88"/>
        <v>0</v>
      </c>
      <c r="R147" s="76">
        <f t="shared" ref="R147:W147" si="96">SUM(R149)</f>
        <v>0</v>
      </c>
      <c r="S147" s="76">
        <f t="shared" si="96"/>
        <v>0</v>
      </c>
      <c r="T147" s="76">
        <f t="shared" si="96"/>
        <v>0</v>
      </c>
      <c r="U147" s="76">
        <f t="shared" si="96"/>
        <v>0</v>
      </c>
      <c r="V147" s="76">
        <f t="shared" si="96"/>
        <v>0</v>
      </c>
      <c r="W147" s="76">
        <f t="shared" si="96"/>
        <v>0</v>
      </c>
      <c r="X147" s="73"/>
      <c r="Y147" s="66"/>
    </row>
    <row r="148" spans="1:25" ht="12.75" x14ac:dyDescent="0.15">
      <c r="A148" s="70"/>
      <c r="B148" s="70"/>
      <c r="C148" s="70"/>
      <c r="D148" s="70"/>
      <c r="E148" s="71" t="s">
        <v>356</v>
      </c>
      <c r="F148" s="78"/>
      <c r="G148" s="78"/>
      <c r="H148" s="78"/>
      <c r="I148" s="78"/>
      <c r="J148" s="78"/>
      <c r="K148" s="78"/>
      <c r="L148" s="78"/>
      <c r="M148" s="78"/>
      <c r="N148" s="78"/>
      <c r="O148" s="77"/>
      <c r="P148" s="77"/>
      <c r="Q148" s="77"/>
      <c r="R148" s="78"/>
      <c r="S148" s="78"/>
      <c r="T148" s="78"/>
      <c r="U148" s="78"/>
      <c r="V148" s="78"/>
      <c r="W148" s="78"/>
      <c r="X148" s="73"/>
      <c r="Y148" s="66"/>
    </row>
    <row r="149" spans="1:25" ht="12.75" x14ac:dyDescent="0.15">
      <c r="A149" s="70">
        <v>2521</v>
      </c>
      <c r="B149" s="70" t="s">
        <v>196</v>
      </c>
      <c r="C149" s="70" t="s">
        <v>200</v>
      </c>
      <c r="D149" s="70" t="s">
        <v>192</v>
      </c>
      <c r="E149" s="71" t="s">
        <v>459</v>
      </c>
      <c r="F149" s="76">
        <f>SUM(G149,H149)</f>
        <v>0</v>
      </c>
      <c r="G149" s="76"/>
      <c r="H149" s="76"/>
      <c r="I149" s="76">
        <f>SUM(J149,K149)</f>
        <v>0</v>
      </c>
      <c r="J149" s="76"/>
      <c r="K149" s="76"/>
      <c r="L149" s="76">
        <f>SUM(M149,N149)</f>
        <v>0</v>
      </c>
      <c r="M149" s="76"/>
      <c r="N149" s="76"/>
      <c r="O149" s="77">
        <f t="shared" si="86"/>
        <v>0</v>
      </c>
      <c r="P149" s="77">
        <f t="shared" si="87"/>
        <v>0</v>
      </c>
      <c r="Q149" s="77">
        <f t="shared" si="88"/>
        <v>0</v>
      </c>
      <c r="R149" s="76">
        <f>SUM(S149,T149)</f>
        <v>0</v>
      </c>
      <c r="S149" s="76"/>
      <c r="T149" s="76"/>
      <c r="U149" s="76">
        <f>SUM(V149,W149)</f>
        <v>0</v>
      </c>
      <c r="V149" s="76"/>
      <c r="W149" s="76"/>
      <c r="X149" s="73"/>
      <c r="Y149" s="66"/>
    </row>
    <row r="150" spans="1:25" ht="12.75" x14ac:dyDescent="0.15">
      <c r="A150" s="70">
        <v>2530</v>
      </c>
      <c r="B150" s="70" t="s">
        <v>196</v>
      </c>
      <c r="C150" s="70" t="s">
        <v>194</v>
      </c>
      <c r="D150" s="70" t="s">
        <v>191</v>
      </c>
      <c r="E150" s="71" t="s">
        <v>460</v>
      </c>
      <c r="F150" s="76">
        <f t="shared" ref="F150:N150" si="97">SUM(F152)</f>
        <v>0</v>
      </c>
      <c r="G150" s="76">
        <f t="shared" si="97"/>
        <v>0</v>
      </c>
      <c r="H150" s="76">
        <f t="shared" si="97"/>
        <v>0</v>
      </c>
      <c r="I150" s="76">
        <f t="shared" si="97"/>
        <v>0</v>
      </c>
      <c r="J150" s="76">
        <f t="shared" si="97"/>
        <v>0</v>
      </c>
      <c r="K150" s="76">
        <f t="shared" si="97"/>
        <v>0</v>
      </c>
      <c r="L150" s="76">
        <f t="shared" si="97"/>
        <v>0</v>
      </c>
      <c r="M150" s="76">
        <f t="shared" si="97"/>
        <v>0</v>
      </c>
      <c r="N150" s="76">
        <f t="shared" si="97"/>
        <v>0</v>
      </c>
      <c r="O150" s="77">
        <f t="shared" si="86"/>
        <v>0</v>
      </c>
      <c r="P150" s="77">
        <f t="shared" si="87"/>
        <v>0</v>
      </c>
      <c r="Q150" s="77">
        <f t="shared" si="88"/>
        <v>0</v>
      </c>
      <c r="R150" s="76">
        <f t="shared" ref="R150:W150" si="98">SUM(R152)</f>
        <v>0</v>
      </c>
      <c r="S150" s="76">
        <f t="shared" si="98"/>
        <v>0</v>
      </c>
      <c r="T150" s="76">
        <f t="shared" si="98"/>
        <v>0</v>
      </c>
      <c r="U150" s="76">
        <f t="shared" si="98"/>
        <v>0</v>
      </c>
      <c r="V150" s="76">
        <f t="shared" si="98"/>
        <v>0</v>
      </c>
      <c r="W150" s="76">
        <f t="shared" si="98"/>
        <v>0</v>
      </c>
      <c r="X150" s="73"/>
      <c r="Y150" s="66"/>
    </row>
    <row r="151" spans="1:25" ht="12.75" x14ac:dyDescent="0.15">
      <c r="A151" s="70"/>
      <c r="B151" s="70"/>
      <c r="C151" s="70"/>
      <c r="D151" s="70"/>
      <c r="E151" s="71" t="s">
        <v>356</v>
      </c>
      <c r="F151" s="78"/>
      <c r="G151" s="78"/>
      <c r="H151" s="78"/>
      <c r="I151" s="78"/>
      <c r="J151" s="78"/>
      <c r="K151" s="78"/>
      <c r="L151" s="78"/>
      <c r="M151" s="78"/>
      <c r="N151" s="78"/>
      <c r="O151" s="77"/>
      <c r="P151" s="77"/>
      <c r="Q151" s="77"/>
      <c r="R151" s="78"/>
      <c r="S151" s="78"/>
      <c r="T151" s="78"/>
      <c r="U151" s="78"/>
      <c r="V151" s="78"/>
      <c r="W151" s="78"/>
      <c r="X151" s="73"/>
      <c r="Y151" s="66"/>
    </row>
    <row r="152" spans="1:25" ht="12.75" x14ac:dyDescent="0.15">
      <c r="A152" s="70">
        <v>2531</v>
      </c>
      <c r="B152" s="70" t="s">
        <v>196</v>
      </c>
      <c r="C152" s="70" t="s">
        <v>194</v>
      </c>
      <c r="D152" s="70" t="s">
        <v>192</v>
      </c>
      <c r="E152" s="71" t="s">
        <v>460</v>
      </c>
      <c r="F152" s="76">
        <f>SUM(G152,H152)</f>
        <v>0</v>
      </c>
      <c r="G152" s="76"/>
      <c r="H152" s="76"/>
      <c r="I152" s="76">
        <f>SUM(J152,K152)</f>
        <v>0</v>
      </c>
      <c r="J152" s="76"/>
      <c r="K152" s="76"/>
      <c r="L152" s="76">
        <f>SUM(M152,N152)</f>
        <v>0</v>
      </c>
      <c r="M152" s="76"/>
      <c r="N152" s="76"/>
      <c r="O152" s="77">
        <f t="shared" si="86"/>
        <v>0</v>
      </c>
      <c r="P152" s="77">
        <f t="shared" si="87"/>
        <v>0</v>
      </c>
      <c r="Q152" s="77">
        <f t="shared" si="88"/>
        <v>0</v>
      </c>
      <c r="R152" s="76">
        <f>SUM(S152,T152)</f>
        <v>0</v>
      </c>
      <c r="S152" s="76"/>
      <c r="T152" s="76"/>
      <c r="U152" s="76">
        <f>SUM(V152,W152)</f>
        <v>0</v>
      </c>
      <c r="V152" s="76"/>
      <c r="W152" s="76"/>
      <c r="X152" s="73"/>
      <c r="Y152" s="66"/>
    </row>
    <row r="153" spans="1:25" ht="12.75" x14ac:dyDescent="0.15">
      <c r="A153" s="70">
        <v>2540</v>
      </c>
      <c r="B153" s="70" t="s">
        <v>196</v>
      </c>
      <c r="C153" s="70" t="s">
        <v>206</v>
      </c>
      <c r="D153" s="70" t="s">
        <v>191</v>
      </c>
      <c r="E153" s="71" t="s">
        <v>461</v>
      </c>
      <c r="F153" s="76">
        <f t="shared" ref="F153:N153" si="99">SUM(F155)</f>
        <v>385</v>
      </c>
      <c r="G153" s="76">
        <f t="shared" si="99"/>
        <v>385</v>
      </c>
      <c r="H153" s="76">
        <f t="shared" si="99"/>
        <v>0</v>
      </c>
      <c r="I153" s="76">
        <f t="shared" si="99"/>
        <v>200</v>
      </c>
      <c r="J153" s="76">
        <f t="shared" si="99"/>
        <v>200</v>
      </c>
      <c r="K153" s="76">
        <f t="shared" si="99"/>
        <v>0</v>
      </c>
      <c r="L153" s="76">
        <f t="shared" si="99"/>
        <v>210</v>
      </c>
      <c r="M153" s="76">
        <f t="shared" si="99"/>
        <v>210</v>
      </c>
      <c r="N153" s="76">
        <f t="shared" si="99"/>
        <v>0</v>
      </c>
      <c r="O153" s="77">
        <f t="shared" si="86"/>
        <v>10</v>
      </c>
      <c r="P153" s="77">
        <f t="shared" si="87"/>
        <v>10</v>
      </c>
      <c r="Q153" s="77">
        <f t="shared" si="88"/>
        <v>0</v>
      </c>
      <c r="R153" s="76">
        <f t="shared" ref="R153:W153" si="100">SUM(R155)</f>
        <v>220</v>
      </c>
      <c r="S153" s="76">
        <f t="shared" si="100"/>
        <v>220</v>
      </c>
      <c r="T153" s="76">
        <f t="shared" si="100"/>
        <v>0</v>
      </c>
      <c r="U153" s="76">
        <f t="shared" si="100"/>
        <v>230</v>
      </c>
      <c r="V153" s="76">
        <f t="shared" si="100"/>
        <v>230</v>
      </c>
      <c r="W153" s="76">
        <f t="shared" si="100"/>
        <v>0</v>
      </c>
      <c r="X153" s="73"/>
      <c r="Y153" s="66"/>
    </row>
    <row r="154" spans="1:25" ht="12.75" x14ac:dyDescent="0.15">
      <c r="A154" s="70"/>
      <c r="B154" s="70"/>
      <c r="C154" s="70"/>
      <c r="D154" s="70"/>
      <c r="E154" s="71" t="s">
        <v>356</v>
      </c>
      <c r="F154" s="78"/>
      <c r="G154" s="78"/>
      <c r="H154" s="78"/>
      <c r="I154" s="78"/>
      <c r="J154" s="78"/>
      <c r="K154" s="78"/>
      <c r="L154" s="78"/>
      <c r="M154" s="78"/>
      <c r="N154" s="78"/>
      <c r="O154" s="77"/>
      <c r="P154" s="77"/>
      <c r="Q154" s="77"/>
      <c r="R154" s="78"/>
      <c r="S154" s="78"/>
      <c r="T154" s="78"/>
      <c r="U154" s="78"/>
      <c r="V154" s="78"/>
      <c r="W154" s="78"/>
      <c r="X154" s="73"/>
      <c r="Y154" s="66"/>
    </row>
    <row r="155" spans="1:25" ht="12.75" x14ac:dyDescent="0.15">
      <c r="A155" s="70">
        <v>2541</v>
      </c>
      <c r="B155" s="70" t="s">
        <v>196</v>
      </c>
      <c r="C155" s="70" t="s">
        <v>206</v>
      </c>
      <c r="D155" s="70" t="s">
        <v>192</v>
      </c>
      <c r="E155" s="71" t="s">
        <v>461</v>
      </c>
      <c r="F155" s="76">
        <f>SUM(G155,H155)</f>
        <v>385</v>
      </c>
      <c r="G155" s="76">
        <v>385</v>
      </c>
      <c r="H155" s="76">
        <v>0</v>
      </c>
      <c r="I155" s="76">
        <f>SUM(J155,K155)</f>
        <v>200</v>
      </c>
      <c r="J155" s="76">
        <v>200</v>
      </c>
      <c r="K155" s="76">
        <v>0</v>
      </c>
      <c r="L155" s="76">
        <f>SUM(M155,N155)</f>
        <v>210</v>
      </c>
      <c r="M155" s="76">
        <v>210</v>
      </c>
      <c r="N155" s="76">
        <v>0</v>
      </c>
      <c r="O155" s="77">
        <f t="shared" si="86"/>
        <v>10</v>
      </c>
      <c r="P155" s="77">
        <f t="shared" si="87"/>
        <v>10</v>
      </c>
      <c r="Q155" s="77">
        <f t="shared" si="88"/>
        <v>0</v>
      </c>
      <c r="R155" s="76">
        <f>SUM(S155,T155)</f>
        <v>220</v>
      </c>
      <c r="S155" s="76">
        <v>220</v>
      </c>
      <c r="T155" s="76">
        <v>0</v>
      </c>
      <c r="U155" s="76">
        <f>SUM(V155,W155)</f>
        <v>230</v>
      </c>
      <c r="V155" s="76">
        <v>230</v>
      </c>
      <c r="W155" s="76">
        <v>0</v>
      </c>
      <c r="X155" s="73"/>
      <c r="Y155" s="66"/>
    </row>
    <row r="156" spans="1:25" ht="25.5" x14ac:dyDescent="0.15">
      <c r="A156" s="70">
        <v>2550</v>
      </c>
      <c r="B156" s="70" t="s">
        <v>196</v>
      </c>
      <c r="C156" s="70" t="s">
        <v>196</v>
      </c>
      <c r="D156" s="70" t="s">
        <v>191</v>
      </c>
      <c r="E156" s="71" t="s">
        <v>462</v>
      </c>
      <c r="F156" s="76">
        <f t="shared" ref="F156:N156" si="101">SUM(F158)</f>
        <v>0</v>
      </c>
      <c r="G156" s="76">
        <v>0</v>
      </c>
      <c r="H156" s="76">
        <f t="shared" si="101"/>
        <v>0</v>
      </c>
      <c r="I156" s="76">
        <f t="shared" si="101"/>
        <v>0</v>
      </c>
      <c r="J156" s="76">
        <f t="shared" si="101"/>
        <v>0</v>
      </c>
      <c r="K156" s="76">
        <f t="shared" si="101"/>
        <v>0</v>
      </c>
      <c r="L156" s="76">
        <f t="shared" si="101"/>
        <v>0</v>
      </c>
      <c r="M156" s="76">
        <f t="shared" si="101"/>
        <v>0</v>
      </c>
      <c r="N156" s="76">
        <f t="shared" si="101"/>
        <v>0</v>
      </c>
      <c r="O156" s="77">
        <f t="shared" si="86"/>
        <v>0</v>
      </c>
      <c r="P156" s="77">
        <f t="shared" si="87"/>
        <v>0</v>
      </c>
      <c r="Q156" s="77">
        <f t="shared" si="88"/>
        <v>0</v>
      </c>
      <c r="R156" s="76">
        <f t="shared" ref="R156:W156" si="102">SUM(R158)</f>
        <v>0</v>
      </c>
      <c r="S156" s="76">
        <f t="shared" si="102"/>
        <v>0</v>
      </c>
      <c r="T156" s="76">
        <f t="shared" si="102"/>
        <v>0</v>
      </c>
      <c r="U156" s="76">
        <f t="shared" si="102"/>
        <v>0</v>
      </c>
      <c r="V156" s="76">
        <f t="shared" si="102"/>
        <v>0</v>
      </c>
      <c r="W156" s="76">
        <f t="shared" si="102"/>
        <v>0</v>
      </c>
      <c r="X156" s="73"/>
      <c r="Y156" s="66"/>
    </row>
    <row r="157" spans="1:25" ht="12.75" x14ac:dyDescent="0.15">
      <c r="A157" s="70"/>
      <c r="B157" s="70"/>
      <c r="C157" s="70"/>
      <c r="D157" s="70"/>
      <c r="E157" s="71" t="s">
        <v>356</v>
      </c>
      <c r="F157" s="78"/>
      <c r="G157" s="78"/>
      <c r="H157" s="78"/>
      <c r="I157" s="78"/>
      <c r="J157" s="78"/>
      <c r="K157" s="78"/>
      <c r="L157" s="78"/>
      <c r="M157" s="78"/>
      <c r="N157" s="78"/>
      <c r="O157" s="77"/>
      <c r="P157" s="77"/>
      <c r="Q157" s="77"/>
      <c r="R157" s="78"/>
      <c r="S157" s="78"/>
      <c r="T157" s="78"/>
      <c r="U157" s="78"/>
      <c r="V157" s="78"/>
      <c r="W157" s="78"/>
      <c r="X157" s="73"/>
      <c r="Y157" s="66"/>
    </row>
    <row r="158" spans="1:25" ht="25.5" x14ac:dyDescent="0.15">
      <c r="A158" s="70">
        <v>2551</v>
      </c>
      <c r="B158" s="70" t="s">
        <v>196</v>
      </c>
      <c r="C158" s="70" t="s">
        <v>196</v>
      </c>
      <c r="D158" s="70" t="s">
        <v>192</v>
      </c>
      <c r="E158" s="71" t="s">
        <v>462</v>
      </c>
      <c r="F158" s="76">
        <f>SUM(G158,H158)</f>
        <v>0</v>
      </c>
      <c r="G158" s="76"/>
      <c r="H158" s="76"/>
      <c r="I158" s="76">
        <f>SUM(J158,K158)</f>
        <v>0</v>
      </c>
      <c r="J158" s="76"/>
      <c r="K158" s="76"/>
      <c r="L158" s="76">
        <f>SUM(M158,N158)</f>
        <v>0</v>
      </c>
      <c r="M158" s="76"/>
      <c r="N158" s="76"/>
      <c r="O158" s="77">
        <f t="shared" si="86"/>
        <v>0</v>
      </c>
      <c r="P158" s="77">
        <f t="shared" si="87"/>
        <v>0</v>
      </c>
      <c r="Q158" s="77">
        <f t="shared" si="88"/>
        <v>0</v>
      </c>
      <c r="R158" s="76">
        <f>SUM(S158,T158)</f>
        <v>0</v>
      </c>
      <c r="S158" s="76"/>
      <c r="T158" s="76"/>
      <c r="U158" s="76">
        <f>SUM(V158,W158)</f>
        <v>0</v>
      </c>
      <c r="V158" s="76"/>
      <c r="W158" s="76"/>
      <c r="X158" s="73"/>
      <c r="Y158" s="66"/>
    </row>
    <row r="159" spans="1:25" ht="25.5" x14ac:dyDescent="0.15">
      <c r="A159" s="70">
        <v>2560</v>
      </c>
      <c r="B159" s="70" t="s">
        <v>196</v>
      </c>
      <c r="C159" s="70" t="s">
        <v>197</v>
      </c>
      <c r="D159" s="70" t="s">
        <v>191</v>
      </c>
      <c r="E159" s="71" t="s">
        <v>463</v>
      </c>
      <c r="F159" s="76">
        <f t="shared" ref="F159:N159" si="103">SUM(F161)</f>
        <v>24777.7</v>
      </c>
      <c r="G159" s="76">
        <f t="shared" si="103"/>
        <v>24777.7</v>
      </c>
      <c r="H159" s="76">
        <f t="shared" si="103"/>
        <v>0</v>
      </c>
      <c r="I159" s="76">
        <f t="shared" si="103"/>
        <v>32755</v>
      </c>
      <c r="J159" s="76">
        <f t="shared" si="103"/>
        <v>32755</v>
      </c>
      <c r="K159" s="76">
        <f t="shared" si="103"/>
        <v>0</v>
      </c>
      <c r="L159" s="76">
        <f t="shared" si="103"/>
        <v>34390</v>
      </c>
      <c r="M159" s="76">
        <f t="shared" si="103"/>
        <v>34390</v>
      </c>
      <c r="N159" s="76">
        <f t="shared" si="103"/>
        <v>0</v>
      </c>
      <c r="O159" s="77">
        <f t="shared" si="86"/>
        <v>1635</v>
      </c>
      <c r="P159" s="77">
        <f t="shared" si="87"/>
        <v>1635</v>
      </c>
      <c r="Q159" s="77">
        <f t="shared" si="88"/>
        <v>0</v>
      </c>
      <c r="R159" s="76">
        <f t="shared" ref="R159:W159" si="104">SUM(R161)</f>
        <v>36110</v>
      </c>
      <c r="S159" s="76">
        <f t="shared" si="104"/>
        <v>36110</v>
      </c>
      <c r="T159" s="76">
        <f t="shared" si="104"/>
        <v>0</v>
      </c>
      <c r="U159" s="76">
        <f t="shared" si="104"/>
        <v>37915</v>
      </c>
      <c r="V159" s="76">
        <f t="shared" si="104"/>
        <v>37915</v>
      </c>
      <c r="W159" s="76">
        <f t="shared" si="104"/>
        <v>0</v>
      </c>
      <c r="X159" s="73"/>
      <c r="Y159" s="66"/>
    </row>
    <row r="160" spans="1:25" ht="12.75" x14ac:dyDescent="0.15">
      <c r="A160" s="70"/>
      <c r="B160" s="70"/>
      <c r="C160" s="70"/>
      <c r="D160" s="70"/>
      <c r="E160" s="71" t="s">
        <v>356</v>
      </c>
      <c r="F160" s="78"/>
      <c r="G160" s="78"/>
      <c r="H160" s="78"/>
      <c r="I160" s="78"/>
      <c r="J160" s="78"/>
      <c r="K160" s="78"/>
      <c r="L160" s="78"/>
      <c r="M160" s="78"/>
      <c r="N160" s="78"/>
      <c r="O160" s="77"/>
      <c r="P160" s="77"/>
      <c r="Q160" s="77"/>
      <c r="R160" s="78"/>
      <c r="S160" s="78"/>
      <c r="T160" s="78"/>
      <c r="U160" s="78"/>
      <c r="V160" s="78"/>
      <c r="W160" s="78"/>
      <c r="X160" s="73"/>
      <c r="Y160" s="66"/>
    </row>
    <row r="161" spans="1:25" ht="25.5" x14ac:dyDescent="0.15">
      <c r="A161" s="70">
        <v>2561</v>
      </c>
      <c r="B161" s="70" t="s">
        <v>196</v>
      </c>
      <c r="C161" s="70" t="s">
        <v>197</v>
      </c>
      <c r="D161" s="70" t="s">
        <v>192</v>
      </c>
      <c r="E161" s="71" t="s">
        <v>463</v>
      </c>
      <c r="F161" s="76">
        <f>SUM(G161,H161)</f>
        <v>24777.7</v>
      </c>
      <c r="G161" s="76">
        <v>24777.7</v>
      </c>
      <c r="H161" s="76">
        <v>0</v>
      </c>
      <c r="I161" s="76">
        <f>SUM(J161,K161)</f>
        <v>32755</v>
      </c>
      <c r="J161" s="76">
        <v>32755</v>
      </c>
      <c r="K161" s="76">
        <v>0</v>
      </c>
      <c r="L161" s="76">
        <f>SUM(M161,N161)</f>
        <v>34390</v>
      </c>
      <c r="M161" s="76">
        <v>34390</v>
      </c>
      <c r="N161" s="76">
        <v>0</v>
      </c>
      <c r="O161" s="77">
        <f t="shared" si="86"/>
        <v>1635</v>
      </c>
      <c r="P161" s="77">
        <f t="shared" si="87"/>
        <v>1635</v>
      </c>
      <c r="Q161" s="77">
        <f t="shared" si="88"/>
        <v>0</v>
      </c>
      <c r="R161" s="76">
        <f>SUM(S161,T161)</f>
        <v>36110</v>
      </c>
      <c r="S161" s="76">
        <v>36110</v>
      </c>
      <c r="T161" s="76">
        <v>0</v>
      </c>
      <c r="U161" s="76">
        <f>SUM(V161,W161)</f>
        <v>37915</v>
      </c>
      <c r="V161" s="76">
        <v>37915</v>
      </c>
      <c r="W161" s="76">
        <v>0</v>
      </c>
      <c r="X161" s="73"/>
      <c r="Y161" s="66"/>
    </row>
    <row r="162" spans="1:25" ht="51" x14ac:dyDescent="0.15">
      <c r="A162" s="70">
        <v>2600</v>
      </c>
      <c r="B162" s="70" t="s">
        <v>197</v>
      </c>
      <c r="C162" s="70" t="s">
        <v>191</v>
      </c>
      <c r="D162" s="70" t="s">
        <v>191</v>
      </c>
      <c r="E162" s="71" t="s">
        <v>464</v>
      </c>
      <c r="F162" s="76">
        <f t="shared" ref="F162:N162" si="105">SUM(F164,F167,F170,F173,F176,F179)</f>
        <v>215487.8</v>
      </c>
      <c r="G162" s="76">
        <f t="shared" si="105"/>
        <v>75107.3</v>
      </c>
      <c r="H162" s="76">
        <f t="shared" si="105"/>
        <v>140380.5</v>
      </c>
      <c r="I162" s="76">
        <f t="shared" si="105"/>
        <v>180563.4</v>
      </c>
      <c r="J162" s="76">
        <f t="shared" si="105"/>
        <v>128596.7</v>
      </c>
      <c r="K162" s="76">
        <f t="shared" si="105"/>
        <v>51966.7</v>
      </c>
      <c r="L162" s="76">
        <f t="shared" si="105"/>
        <v>189592</v>
      </c>
      <c r="M162" s="76">
        <f t="shared" si="105"/>
        <v>135027</v>
      </c>
      <c r="N162" s="76">
        <f t="shared" si="105"/>
        <v>54565</v>
      </c>
      <c r="O162" s="77">
        <f t="shared" si="86"/>
        <v>9028.6000000000058</v>
      </c>
      <c r="P162" s="77">
        <f t="shared" si="87"/>
        <v>6430.3000000000029</v>
      </c>
      <c r="Q162" s="77">
        <f t="shared" si="88"/>
        <v>2598.3000000000029</v>
      </c>
      <c r="R162" s="76">
        <f t="shared" ref="R162:W162" si="106">SUM(R164,R167,R170,R173,R176,R179)</f>
        <v>199072</v>
      </c>
      <c r="S162" s="76">
        <f t="shared" si="106"/>
        <v>141779</v>
      </c>
      <c r="T162" s="76">
        <f t="shared" si="106"/>
        <v>57293</v>
      </c>
      <c r="U162" s="76">
        <f t="shared" si="106"/>
        <v>209026</v>
      </c>
      <c r="V162" s="76">
        <f t="shared" si="106"/>
        <v>148868</v>
      </c>
      <c r="W162" s="76">
        <f t="shared" si="106"/>
        <v>60158</v>
      </c>
      <c r="X162" s="73"/>
      <c r="Y162" s="66"/>
    </row>
    <row r="163" spans="1:25" ht="12.75" x14ac:dyDescent="0.15">
      <c r="A163" s="70"/>
      <c r="B163" s="70"/>
      <c r="C163" s="70"/>
      <c r="D163" s="70"/>
      <c r="E163" s="71" t="s">
        <v>356</v>
      </c>
      <c r="F163" s="78"/>
      <c r="G163" s="78"/>
      <c r="H163" s="78"/>
      <c r="I163" s="78"/>
      <c r="J163" s="78"/>
      <c r="K163" s="78"/>
      <c r="L163" s="78"/>
      <c r="M163" s="78"/>
      <c r="N163" s="78"/>
      <c r="O163" s="77"/>
      <c r="P163" s="77"/>
      <c r="Q163" s="77"/>
      <c r="R163" s="78"/>
      <c r="S163" s="78"/>
      <c r="T163" s="78"/>
      <c r="U163" s="78"/>
      <c r="V163" s="78"/>
      <c r="W163" s="78"/>
      <c r="X163" s="73"/>
      <c r="Y163" s="66"/>
    </row>
    <row r="164" spans="1:25" ht="12.75" x14ac:dyDescent="0.15">
      <c r="A164" s="70">
        <v>2610</v>
      </c>
      <c r="B164" s="70" t="s">
        <v>197</v>
      </c>
      <c r="C164" s="70" t="s">
        <v>192</v>
      </c>
      <c r="D164" s="70" t="s">
        <v>191</v>
      </c>
      <c r="E164" s="71" t="s">
        <v>465</v>
      </c>
      <c r="F164" s="76">
        <f t="shared" ref="F164:N164" si="107">SUM(F166)</f>
        <v>0</v>
      </c>
      <c r="G164" s="76">
        <f t="shared" si="107"/>
        <v>0</v>
      </c>
      <c r="H164" s="76">
        <f t="shared" si="107"/>
        <v>0</v>
      </c>
      <c r="I164" s="76">
        <f t="shared" si="107"/>
        <v>0</v>
      </c>
      <c r="J164" s="76">
        <f t="shared" si="107"/>
        <v>0</v>
      </c>
      <c r="K164" s="76">
        <f t="shared" si="107"/>
        <v>0</v>
      </c>
      <c r="L164" s="76">
        <f t="shared" si="107"/>
        <v>0</v>
      </c>
      <c r="M164" s="76">
        <f t="shared" si="107"/>
        <v>0</v>
      </c>
      <c r="N164" s="76">
        <f t="shared" si="107"/>
        <v>0</v>
      </c>
      <c r="O164" s="77">
        <f t="shared" si="86"/>
        <v>0</v>
      </c>
      <c r="P164" s="77">
        <f t="shared" si="87"/>
        <v>0</v>
      </c>
      <c r="Q164" s="77">
        <f t="shared" si="88"/>
        <v>0</v>
      </c>
      <c r="R164" s="76">
        <f t="shared" ref="R164:W164" si="108">SUM(R166)</f>
        <v>0</v>
      </c>
      <c r="S164" s="76">
        <f t="shared" si="108"/>
        <v>0</v>
      </c>
      <c r="T164" s="76">
        <f t="shared" si="108"/>
        <v>0</v>
      </c>
      <c r="U164" s="76">
        <f t="shared" si="108"/>
        <v>0</v>
      </c>
      <c r="V164" s="76">
        <f t="shared" si="108"/>
        <v>0</v>
      </c>
      <c r="W164" s="76">
        <f t="shared" si="108"/>
        <v>0</v>
      </c>
      <c r="X164" s="73"/>
      <c r="Y164" s="66"/>
    </row>
    <row r="165" spans="1:25" ht="12.75" x14ac:dyDescent="0.15">
      <c r="A165" s="70"/>
      <c r="B165" s="70"/>
      <c r="C165" s="70"/>
      <c r="D165" s="70"/>
      <c r="E165" s="71" t="s">
        <v>356</v>
      </c>
      <c r="F165" s="78"/>
      <c r="G165" s="78"/>
      <c r="H165" s="78"/>
      <c r="I165" s="78"/>
      <c r="J165" s="78"/>
      <c r="K165" s="78"/>
      <c r="L165" s="78"/>
      <c r="M165" s="78"/>
      <c r="N165" s="78"/>
      <c r="O165" s="77"/>
      <c r="P165" s="77"/>
      <c r="Q165" s="77"/>
      <c r="R165" s="78"/>
      <c r="S165" s="78"/>
      <c r="T165" s="78"/>
      <c r="U165" s="78"/>
      <c r="V165" s="78"/>
      <c r="W165" s="78"/>
      <c r="X165" s="73"/>
      <c r="Y165" s="66"/>
    </row>
    <row r="166" spans="1:25" ht="12.75" x14ac:dyDescent="0.15">
      <c r="A166" s="70">
        <v>2611</v>
      </c>
      <c r="B166" s="70" t="s">
        <v>197</v>
      </c>
      <c r="C166" s="70" t="s">
        <v>192</v>
      </c>
      <c r="D166" s="70" t="s">
        <v>192</v>
      </c>
      <c r="E166" s="71" t="s">
        <v>465</v>
      </c>
      <c r="F166" s="76">
        <f>SUM(G166,H166)</f>
        <v>0</v>
      </c>
      <c r="G166" s="76"/>
      <c r="H166" s="76"/>
      <c r="I166" s="76">
        <f>SUM(J166,K166)</f>
        <v>0</v>
      </c>
      <c r="J166" s="76"/>
      <c r="K166" s="76"/>
      <c r="L166" s="76">
        <f>SUM(M166,N166)</f>
        <v>0</v>
      </c>
      <c r="M166" s="76"/>
      <c r="N166" s="76"/>
      <c r="O166" s="77">
        <f t="shared" si="86"/>
        <v>0</v>
      </c>
      <c r="P166" s="77">
        <f t="shared" si="87"/>
        <v>0</v>
      </c>
      <c r="Q166" s="77">
        <f t="shared" si="88"/>
        <v>0</v>
      </c>
      <c r="R166" s="76">
        <f>SUM(S166,T166)</f>
        <v>0</v>
      </c>
      <c r="S166" s="76"/>
      <c r="T166" s="76"/>
      <c r="U166" s="76">
        <f>SUM(V166,W166)</f>
        <v>0</v>
      </c>
      <c r="V166" s="76"/>
      <c r="W166" s="76"/>
      <c r="X166" s="73"/>
      <c r="Y166" s="66"/>
    </row>
    <row r="167" spans="1:25" ht="12.75" x14ac:dyDescent="0.15">
      <c r="A167" s="70">
        <v>2620</v>
      </c>
      <c r="B167" s="70" t="s">
        <v>197</v>
      </c>
      <c r="C167" s="70" t="s">
        <v>200</v>
      </c>
      <c r="D167" s="70" t="s">
        <v>191</v>
      </c>
      <c r="E167" s="71" t="s">
        <v>466</v>
      </c>
      <c r="F167" s="76">
        <f t="shared" ref="F167:N167" si="109">SUM(F169)</f>
        <v>0</v>
      </c>
      <c r="G167" s="76">
        <f t="shared" si="109"/>
        <v>0</v>
      </c>
      <c r="H167" s="76">
        <f t="shared" si="109"/>
        <v>0</v>
      </c>
      <c r="I167" s="76">
        <f t="shared" si="109"/>
        <v>0</v>
      </c>
      <c r="J167" s="76">
        <f t="shared" si="109"/>
        <v>0</v>
      </c>
      <c r="K167" s="76">
        <f t="shared" si="109"/>
        <v>0</v>
      </c>
      <c r="L167" s="76">
        <f t="shared" si="109"/>
        <v>0</v>
      </c>
      <c r="M167" s="76">
        <f t="shared" si="109"/>
        <v>0</v>
      </c>
      <c r="N167" s="76">
        <f t="shared" si="109"/>
        <v>0</v>
      </c>
      <c r="O167" s="77">
        <f t="shared" si="86"/>
        <v>0</v>
      </c>
      <c r="P167" s="77">
        <f t="shared" si="87"/>
        <v>0</v>
      </c>
      <c r="Q167" s="77">
        <f t="shared" si="88"/>
        <v>0</v>
      </c>
      <c r="R167" s="76">
        <f t="shared" ref="R167:W167" si="110">SUM(R169)</f>
        <v>0</v>
      </c>
      <c r="S167" s="76">
        <f t="shared" si="110"/>
        <v>0</v>
      </c>
      <c r="T167" s="76">
        <f t="shared" si="110"/>
        <v>0</v>
      </c>
      <c r="U167" s="76">
        <f t="shared" si="110"/>
        <v>0</v>
      </c>
      <c r="V167" s="76">
        <f t="shared" si="110"/>
        <v>0</v>
      </c>
      <c r="W167" s="76">
        <f t="shared" si="110"/>
        <v>0</v>
      </c>
      <c r="X167" s="73"/>
      <c r="Y167" s="66"/>
    </row>
    <row r="168" spans="1:25" ht="12.75" x14ac:dyDescent="0.15">
      <c r="A168" s="70"/>
      <c r="B168" s="70"/>
      <c r="C168" s="70"/>
      <c r="D168" s="70"/>
      <c r="E168" s="71" t="s">
        <v>356</v>
      </c>
      <c r="F168" s="78"/>
      <c r="G168" s="78"/>
      <c r="H168" s="78"/>
      <c r="I168" s="78"/>
      <c r="J168" s="78"/>
      <c r="K168" s="78"/>
      <c r="L168" s="78"/>
      <c r="M168" s="78"/>
      <c r="N168" s="78"/>
      <c r="O168" s="77"/>
      <c r="P168" s="77"/>
      <c r="Q168" s="77"/>
      <c r="R168" s="78"/>
      <c r="S168" s="78"/>
      <c r="T168" s="78"/>
      <c r="U168" s="78"/>
      <c r="V168" s="78"/>
      <c r="W168" s="78"/>
      <c r="X168" s="73"/>
      <c r="Y168" s="66"/>
    </row>
    <row r="169" spans="1:25" ht="12.75" x14ac:dyDescent="0.15">
      <c r="A169" s="70">
        <v>2621</v>
      </c>
      <c r="B169" s="70" t="s">
        <v>197</v>
      </c>
      <c r="C169" s="70" t="s">
        <v>200</v>
      </c>
      <c r="D169" s="70" t="s">
        <v>192</v>
      </c>
      <c r="E169" s="71" t="s">
        <v>466</v>
      </c>
      <c r="F169" s="76">
        <f>SUM(G169,H169)</f>
        <v>0</v>
      </c>
      <c r="G169" s="76"/>
      <c r="H169" s="76"/>
      <c r="I169" s="76">
        <f>SUM(J169,K169)</f>
        <v>0</v>
      </c>
      <c r="J169" s="76"/>
      <c r="K169" s="76"/>
      <c r="L169" s="76">
        <f>SUM(M169,N169)</f>
        <v>0</v>
      </c>
      <c r="M169" s="76"/>
      <c r="N169" s="76"/>
      <c r="O169" s="77">
        <f t="shared" si="86"/>
        <v>0</v>
      </c>
      <c r="P169" s="77">
        <f t="shared" si="87"/>
        <v>0</v>
      </c>
      <c r="Q169" s="77">
        <f t="shared" si="88"/>
        <v>0</v>
      </c>
      <c r="R169" s="76">
        <f>SUM(S169,T169)</f>
        <v>0</v>
      </c>
      <c r="S169" s="76"/>
      <c r="T169" s="76"/>
      <c r="U169" s="76">
        <f>SUM(V169,W169)</f>
        <v>0</v>
      </c>
      <c r="V169" s="76"/>
      <c r="W169" s="76"/>
      <c r="X169" s="73"/>
      <c r="Y169" s="66"/>
    </row>
    <row r="170" spans="1:25" ht="12.75" x14ac:dyDescent="0.15">
      <c r="A170" s="70">
        <v>2630</v>
      </c>
      <c r="B170" s="70" t="s">
        <v>197</v>
      </c>
      <c r="C170" s="70" t="s">
        <v>194</v>
      </c>
      <c r="D170" s="70" t="s">
        <v>191</v>
      </c>
      <c r="E170" s="71" t="s">
        <v>467</v>
      </c>
      <c r="F170" s="76">
        <f t="shared" ref="F170:N170" si="111">SUM(F172)</f>
        <v>20120.900000000001</v>
      </c>
      <c r="G170" s="76">
        <f t="shared" si="111"/>
        <v>13061.5</v>
      </c>
      <c r="H170" s="76">
        <f t="shared" si="111"/>
        <v>7059.4</v>
      </c>
      <c r="I170" s="76">
        <f t="shared" si="111"/>
        <v>28150</v>
      </c>
      <c r="J170" s="76">
        <f t="shared" si="111"/>
        <v>28150</v>
      </c>
      <c r="K170" s="76">
        <f t="shared" si="111"/>
        <v>0</v>
      </c>
      <c r="L170" s="76">
        <f t="shared" si="111"/>
        <v>29557</v>
      </c>
      <c r="M170" s="76">
        <f t="shared" si="111"/>
        <v>29557</v>
      </c>
      <c r="N170" s="76">
        <f t="shared" si="111"/>
        <v>0</v>
      </c>
      <c r="O170" s="77">
        <f t="shared" si="86"/>
        <v>1407</v>
      </c>
      <c r="P170" s="77">
        <f t="shared" si="87"/>
        <v>1407</v>
      </c>
      <c r="Q170" s="77">
        <f t="shared" si="88"/>
        <v>0</v>
      </c>
      <c r="R170" s="76">
        <f t="shared" ref="R170:W170" si="112">SUM(R172)</f>
        <v>31035</v>
      </c>
      <c r="S170" s="76">
        <f t="shared" si="112"/>
        <v>31035</v>
      </c>
      <c r="T170" s="76">
        <f t="shared" si="112"/>
        <v>0</v>
      </c>
      <c r="U170" s="76">
        <f t="shared" si="112"/>
        <v>32587</v>
      </c>
      <c r="V170" s="76">
        <f t="shared" si="112"/>
        <v>32587</v>
      </c>
      <c r="W170" s="76">
        <f t="shared" si="112"/>
        <v>0</v>
      </c>
      <c r="X170" s="73"/>
      <c r="Y170" s="66"/>
    </row>
    <row r="171" spans="1:25" ht="12.75" x14ac:dyDescent="0.15">
      <c r="A171" s="70"/>
      <c r="B171" s="70"/>
      <c r="C171" s="70"/>
      <c r="D171" s="70"/>
      <c r="E171" s="71" t="s">
        <v>356</v>
      </c>
      <c r="F171" s="78"/>
      <c r="G171" s="78"/>
      <c r="H171" s="78"/>
      <c r="I171" s="78"/>
      <c r="J171" s="78"/>
      <c r="K171" s="78"/>
      <c r="L171" s="78"/>
      <c r="M171" s="78"/>
      <c r="N171" s="78"/>
      <c r="O171" s="77"/>
      <c r="P171" s="77"/>
      <c r="Q171" s="77"/>
      <c r="R171" s="78"/>
      <c r="S171" s="78"/>
      <c r="T171" s="78"/>
      <c r="U171" s="78"/>
      <c r="V171" s="78"/>
      <c r="W171" s="78"/>
      <c r="X171" s="73"/>
      <c r="Y171" s="66"/>
    </row>
    <row r="172" spans="1:25" ht="12.75" x14ac:dyDescent="0.15">
      <c r="A172" s="70">
        <v>2631</v>
      </c>
      <c r="B172" s="70" t="s">
        <v>197</v>
      </c>
      <c r="C172" s="70" t="s">
        <v>194</v>
      </c>
      <c r="D172" s="70" t="s">
        <v>192</v>
      </c>
      <c r="E172" s="71" t="s">
        <v>467</v>
      </c>
      <c r="F172" s="76">
        <f>SUM(G172,H172)</f>
        <v>20120.900000000001</v>
      </c>
      <c r="G172" s="76">
        <v>13061.5</v>
      </c>
      <c r="H172" s="76">
        <v>7059.4</v>
      </c>
      <c r="I172" s="76">
        <f>SUM(J172,K172)</f>
        <v>28150</v>
      </c>
      <c r="J172" s="76">
        <v>28150</v>
      </c>
      <c r="K172" s="76">
        <v>0</v>
      </c>
      <c r="L172" s="76">
        <f>SUM(M172,N172)</f>
        <v>29557</v>
      </c>
      <c r="M172" s="76">
        <v>29557</v>
      </c>
      <c r="N172" s="76">
        <v>0</v>
      </c>
      <c r="O172" s="77">
        <f t="shared" si="86"/>
        <v>1407</v>
      </c>
      <c r="P172" s="77">
        <f t="shared" si="87"/>
        <v>1407</v>
      </c>
      <c r="Q172" s="77">
        <f t="shared" si="88"/>
        <v>0</v>
      </c>
      <c r="R172" s="76">
        <f>SUM(S172,T172)</f>
        <v>31035</v>
      </c>
      <c r="S172" s="76">
        <v>31035</v>
      </c>
      <c r="T172" s="76">
        <v>0</v>
      </c>
      <c r="U172" s="76">
        <f>SUM(V172,W172)</f>
        <v>32587</v>
      </c>
      <c r="V172" s="76">
        <v>32587</v>
      </c>
      <c r="W172" s="76">
        <v>0</v>
      </c>
      <c r="X172" s="73"/>
      <c r="Y172" s="66"/>
    </row>
    <row r="173" spans="1:25" ht="12.75" x14ac:dyDescent="0.15">
      <c r="A173" s="70">
        <v>2640</v>
      </c>
      <c r="B173" s="70" t="s">
        <v>197</v>
      </c>
      <c r="C173" s="70" t="s">
        <v>206</v>
      </c>
      <c r="D173" s="70" t="s">
        <v>191</v>
      </c>
      <c r="E173" s="71" t="s">
        <v>468</v>
      </c>
      <c r="F173" s="76">
        <f t="shared" ref="F173:N173" si="113">SUM(F175)</f>
        <v>186711.4</v>
      </c>
      <c r="G173" s="76">
        <f t="shared" si="113"/>
        <v>60646.2</v>
      </c>
      <c r="H173" s="76">
        <f t="shared" si="113"/>
        <v>126065.2</v>
      </c>
      <c r="I173" s="76">
        <f>SUM(J173,K173)</f>
        <v>139784.29999999999</v>
      </c>
      <c r="J173" s="76">
        <v>100446.7</v>
      </c>
      <c r="K173" s="76">
        <f t="shared" si="113"/>
        <v>39337.599999999999</v>
      </c>
      <c r="L173" s="76">
        <f t="shared" si="113"/>
        <v>146775</v>
      </c>
      <c r="M173" s="76">
        <f t="shared" si="113"/>
        <v>105470</v>
      </c>
      <c r="N173" s="76">
        <f t="shared" si="113"/>
        <v>41305</v>
      </c>
      <c r="O173" s="77">
        <f t="shared" si="86"/>
        <v>6990.7000000000116</v>
      </c>
      <c r="P173" s="77">
        <f t="shared" si="87"/>
        <v>5023.3000000000029</v>
      </c>
      <c r="Q173" s="77">
        <f t="shared" si="88"/>
        <v>1967.4000000000015</v>
      </c>
      <c r="R173" s="76">
        <f t="shared" ref="R173:W173" si="114">SUM(R175)</f>
        <v>154114</v>
      </c>
      <c r="S173" s="76">
        <f t="shared" si="114"/>
        <v>110744</v>
      </c>
      <c r="T173" s="76">
        <f t="shared" si="114"/>
        <v>43370</v>
      </c>
      <c r="U173" s="76">
        <f t="shared" si="114"/>
        <v>161819</v>
      </c>
      <c r="V173" s="76">
        <f t="shared" si="114"/>
        <v>116281</v>
      </c>
      <c r="W173" s="76">
        <f t="shared" si="114"/>
        <v>45538</v>
      </c>
      <c r="X173" s="73"/>
      <c r="Y173" s="66"/>
    </row>
    <row r="174" spans="1:25" ht="12.75" x14ac:dyDescent="0.15">
      <c r="A174" s="70"/>
      <c r="B174" s="70"/>
      <c r="C174" s="70"/>
      <c r="D174" s="70"/>
      <c r="E174" s="71" t="s">
        <v>356</v>
      </c>
      <c r="F174" s="78"/>
      <c r="G174" s="78"/>
      <c r="H174" s="78"/>
      <c r="I174" s="78"/>
      <c r="J174" s="78"/>
      <c r="K174" s="78"/>
      <c r="L174" s="78"/>
      <c r="M174" s="78"/>
      <c r="N174" s="78"/>
      <c r="O174" s="77"/>
      <c r="P174" s="77"/>
      <c r="Q174" s="77"/>
      <c r="R174" s="78"/>
      <c r="S174" s="78"/>
      <c r="T174" s="78"/>
      <c r="U174" s="78"/>
      <c r="V174" s="78"/>
      <c r="W174" s="78"/>
      <c r="X174" s="73"/>
      <c r="Y174" s="66"/>
    </row>
    <row r="175" spans="1:25" ht="12.75" x14ac:dyDescent="0.15">
      <c r="A175" s="70">
        <v>2641</v>
      </c>
      <c r="B175" s="70" t="s">
        <v>197</v>
      </c>
      <c r="C175" s="70" t="s">
        <v>206</v>
      </c>
      <c r="D175" s="70" t="s">
        <v>192</v>
      </c>
      <c r="E175" s="71" t="s">
        <v>468</v>
      </c>
      <c r="F175" s="76">
        <f>SUM(G175,H175)</f>
        <v>186711.4</v>
      </c>
      <c r="G175" s="76">
        <v>60646.2</v>
      </c>
      <c r="H175" s="76">
        <v>126065.2</v>
      </c>
      <c r="I175" s="76">
        <f>SUM(J175,K175)</f>
        <v>49784.3</v>
      </c>
      <c r="J175" s="76">
        <v>10446.700000000001</v>
      </c>
      <c r="K175" s="76">
        <v>39337.599999999999</v>
      </c>
      <c r="L175" s="76">
        <f>SUM(M175,N175)</f>
        <v>146775</v>
      </c>
      <c r="M175" s="76">
        <v>105470</v>
      </c>
      <c r="N175" s="76">
        <v>41305</v>
      </c>
      <c r="O175" s="77">
        <f t="shared" si="86"/>
        <v>96990.7</v>
      </c>
      <c r="P175" s="77">
        <f t="shared" si="87"/>
        <v>95023.3</v>
      </c>
      <c r="Q175" s="77">
        <f t="shared" si="88"/>
        <v>1967.4000000000015</v>
      </c>
      <c r="R175" s="76">
        <f>SUM(S175,T175)</f>
        <v>154114</v>
      </c>
      <c r="S175" s="76">
        <v>110744</v>
      </c>
      <c r="T175" s="76">
        <v>43370</v>
      </c>
      <c r="U175" s="76">
        <f>SUM(V175,W175)</f>
        <v>161819</v>
      </c>
      <c r="V175" s="76">
        <v>116281</v>
      </c>
      <c r="W175" s="76">
        <v>45538</v>
      </c>
      <c r="X175" s="73"/>
      <c r="Y175" s="66"/>
    </row>
    <row r="176" spans="1:25" ht="38.25" x14ac:dyDescent="0.15">
      <c r="A176" s="70">
        <v>2650</v>
      </c>
      <c r="B176" s="70" t="s">
        <v>197</v>
      </c>
      <c r="C176" s="70" t="s">
        <v>196</v>
      </c>
      <c r="D176" s="70" t="s">
        <v>191</v>
      </c>
      <c r="E176" s="71" t="s">
        <v>469</v>
      </c>
      <c r="F176" s="76">
        <f t="shared" ref="F176:N176" si="115">SUM(F178)</f>
        <v>0</v>
      </c>
      <c r="G176" s="76">
        <f t="shared" si="115"/>
        <v>0</v>
      </c>
      <c r="H176" s="76">
        <f t="shared" si="115"/>
        <v>0</v>
      </c>
      <c r="I176" s="76">
        <f t="shared" si="115"/>
        <v>0</v>
      </c>
      <c r="J176" s="76">
        <f t="shared" si="115"/>
        <v>0</v>
      </c>
      <c r="K176" s="76">
        <f t="shared" si="115"/>
        <v>0</v>
      </c>
      <c r="L176" s="76">
        <f t="shared" si="115"/>
        <v>0</v>
      </c>
      <c r="M176" s="76">
        <f t="shared" si="115"/>
        <v>0</v>
      </c>
      <c r="N176" s="76">
        <f t="shared" si="115"/>
        <v>0</v>
      </c>
      <c r="O176" s="77">
        <f t="shared" si="86"/>
        <v>0</v>
      </c>
      <c r="P176" s="77">
        <f t="shared" si="87"/>
        <v>0</v>
      </c>
      <c r="Q176" s="77">
        <f t="shared" si="88"/>
        <v>0</v>
      </c>
      <c r="R176" s="76">
        <f t="shared" ref="R176:W176" si="116">SUM(R178)</f>
        <v>0</v>
      </c>
      <c r="S176" s="76">
        <f t="shared" si="116"/>
        <v>0</v>
      </c>
      <c r="T176" s="76">
        <f t="shared" si="116"/>
        <v>0</v>
      </c>
      <c r="U176" s="76">
        <f t="shared" si="116"/>
        <v>0</v>
      </c>
      <c r="V176" s="76">
        <f t="shared" si="116"/>
        <v>0</v>
      </c>
      <c r="W176" s="76">
        <f t="shared" si="116"/>
        <v>0</v>
      </c>
      <c r="X176" s="73"/>
      <c r="Y176" s="66"/>
    </row>
    <row r="177" spans="1:25" ht="12.75" x14ac:dyDescent="0.15">
      <c r="A177" s="70"/>
      <c r="B177" s="70"/>
      <c r="C177" s="70"/>
      <c r="D177" s="70"/>
      <c r="E177" s="71" t="s">
        <v>356</v>
      </c>
      <c r="F177" s="78"/>
      <c r="G177" s="78"/>
      <c r="H177" s="78"/>
      <c r="I177" s="78"/>
      <c r="J177" s="78"/>
      <c r="K177" s="78"/>
      <c r="L177" s="78"/>
      <c r="M177" s="78"/>
      <c r="N177" s="78"/>
      <c r="O177" s="77"/>
      <c r="P177" s="77"/>
      <c r="Q177" s="77"/>
      <c r="R177" s="78"/>
      <c r="S177" s="78"/>
      <c r="T177" s="78"/>
      <c r="U177" s="78"/>
      <c r="V177" s="78"/>
      <c r="W177" s="78"/>
      <c r="X177" s="73"/>
      <c r="Y177" s="66"/>
    </row>
    <row r="178" spans="1:25" ht="38.25" x14ac:dyDescent="0.15">
      <c r="A178" s="70">
        <v>2651</v>
      </c>
      <c r="B178" s="70" t="s">
        <v>197</v>
      </c>
      <c r="C178" s="70" t="s">
        <v>196</v>
      </c>
      <c r="D178" s="70" t="s">
        <v>192</v>
      </c>
      <c r="E178" s="71" t="s">
        <v>469</v>
      </c>
      <c r="F178" s="76">
        <f>SUM(G178,H178)</f>
        <v>0</v>
      </c>
      <c r="G178" s="76"/>
      <c r="H178" s="76"/>
      <c r="I178" s="76">
        <f>SUM(J178,K178)</f>
        <v>0</v>
      </c>
      <c r="J178" s="76"/>
      <c r="K178" s="76"/>
      <c r="L178" s="76">
        <f>SUM(M178,N178)</f>
        <v>0</v>
      </c>
      <c r="M178" s="76"/>
      <c r="N178" s="76"/>
      <c r="O178" s="77">
        <f t="shared" si="86"/>
        <v>0</v>
      </c>
      <c r="P178" s="77">
        <f t="shared" si="87"/>
        <v>0</v>
      </c>
      <c r="Q178" s="77">
        <f t="shared" si="88"/>
        <v>0</v>
      </c>
      <c r="R178" s="76">
        <f>SUM(S178,T178)</f>
        <v>0</v>
      </c>
      <c r="S178" s="76"/>
      <c r="T178" s="76"/>
      <c r="U178" s="76">
        <f>SUM(V178,W178)</f>
        <v>0</v>
      </c>
      <c r="V178" s="76"/>
      <c r="W178" s="76"/>
      <c r="X178" s="73"/>
      <c r="Y178" s="66"/>
    </row>
    <row r="179" spans="1:25" ht="25.5" x14ac:dyDescent="0.15">
      <c r="A179" s="70">
        <v>2660</v>
      </c>
      <c r="B179" s="70" t="s">
        <v>197</v>
      </c>
      <c r="C179" s="70" t="s">
        <v>197</v>
      </c>
      <c r="D179" s="70" t="s">
        <v>191</v>
      </c>
      <c r="E179" s="71" t="s">
        <v>470</v>
      </c>
      <c r="F179" s="76">
        <f t="shared" ref="F179:N179" si="117">SUM(F181)</f>
        <v>8655.5</v>
      </c>
      <c r="G179" s="76">
        <f t="shared" si="117"/>
        <v>1399.6</v>
      </c>
      <c r="H179" s="76">
        <f t="shared" si="117"/>
        <v>7255.9</v>
      </c>
      <c r="I179" s="76">
        <f t="shared" si="117"/>
        <v>12629.1</v>
      </c>
      <c r="J179" s="76">
        <f t="shared" si="117"/>
        <v>0</v>
      </c>
      <c r="K179" s="76">
        <f t="shared" si="117"/>
        <v>12629.1</v>
      </c>
      <c r="L179" s="76">
        <f t="shared" si="117"/>
        <v>13260</v>
      </c>
      <c r="M179" s="76">
        <f t="shared" si="117"/>
        <v>0</v>
      </c>
      <c r="N179" s="76">
        <f t="shared" si="117"/>
        <v>13260</v>
      </c>
      <c r="O179" s="77">
        <f t="shared" si="86"/>
        <v>630.89999999999964</v>
      </c>
      <c r="P179" s="77">
        <f t="shared" si="87"/>
        <v>0</v>
      </c>
      <c r="Q179" s="77">
        <f t="shared" si="88"/>
        <v>630.89999999999964</v>
      </c>
      <c r="R179" s="76">
        <f t="shared" ref="R179:W179" si="118">SUM(R181)</f>
        <v>13923</v>
      </c>
      <c r="S179" s="76">
        <f t="shared" si="118"/>
        <v>0</v>
      </c>
      <c r="T179" s="76">
        <f t="shared" si="118"/>
        <v>13923</v>
      </c>
      <c r="U179" s="76">
        <f t="shared" si="118"/>
        <v>14620</v>
      </c>
      <c r="V179" s="76">
        <f t="shared" si="118"/>
        <v>0</v>
      </c>
      <c r="W179" s="76">
        <f t="shared" si="118"/>
        <v>14620</v>
      </c>
      <c r="X179" s="73"/>
      <c r="Y179" s="66"/>
    </row>
    <row r="180" spans="1:25" ht="12.75" x14ac:dyDescent="0.15">
      <c r="A180" s="70"/>
      <c r="B180" s="70"/>
      <c r="C180" s="70"/>
      <c r="D180" s="70"/>
      <c r="E180" s="71" t="s">
        <v>356</v>
      </c>
      <c r="F180" s="78"/>
      <c r="G180" s="78"/>
      <c r="H180" s="78"/>
      <c r="I180" s="78"/>
      <c r="J180" s="78"/>
      <c r="K180" s="78"/>
      <c r="L180" s="78"/>
      <c r="M180" s="78"/>
      <c r="N180" s="78"/>
      <c r="O180" s="77"/>
      <c r="P180" s="77"/>
      <c r="Q180" s="77"/>
      <c r="R180" s="78"/>
      <c r="S180" s="78"/>
      <c r="T180" s="78"/>
      <c r="U180" s="78"/>
      <c r="V180" s="78"/>
      <c r="W180" s="78"/>
      <c r="X180" s="73"/>
      <c r="Y180" s="66"/>
    </row>
    <row r="181" spans="1:25" ht="25.5" x14ac:dyDescent="0.15">
      <c r="A181" s="70">
        <v>2661</v>
      </c>
      <c r="B181" s="70" t="s">
        <v>197</v>
      </c>
      <c r="C181" s="70" t="s">
        <v>197</v>
      </c>
      <c r="D181" s="70" t="s">
        <v>192</v>
      </c>
      <c r="E181" s="71" t="s">
        <v>470</v>
      </c>
      <c r="F181" s="76">
        <f>SUM(G181,H181)</f>
        <v>8655.5</v>
      </c>
      <c r="G181" s="76">
        <v>1399.6</v>
      </c>
      <c r="H181" s="76">
        <v>7255.9</v>
      </c>
      <c r="I181" s="76">
        <f>SUM(J181,K181)</f>
        <v>12629.1</v>
      </c>
      <c r="J181" s="76">
        <v>0</v>
      </c>
      <c r="K181" s="76">
        <v>12629.1</v>
      </c>
      <c r="L181" s="76">
        <f>SUM(M181,N181)</f>
        <v>13260</v>
      </c>
      <c r="M181" s="76"/>
      <c r="N181" s="76">
        <v>13260</v>
      </c>
      <c r="O181" s="77">
        <f t="shared" si="86"/>
        <v>630.89999999999964</v>
      </c>
      <c r="P181" s="77">
        <f t="shared" si="87"/>
        <v>0</v>
      </c>
      <c r="Q181" s="77">
        <f t="shared" si="88"/>
        <v>630.89999999999964</v>
      </c>
      <c r="R181" s="76">
        <f>SUM(S181,T181)</f>
        <v>13923</v>
      </c>
      <c r="S181" s="76"/>
      <c r="T181" s="76">
        <v>13923</v>
      </c>
      <c r="U181" s="76">
        <f>SUM(V181,W181)</f>
        <v>14620</v>
      </c>
      <c r="V181" s="76"/>
      <c r="W181" s="76">
        <v>14620</v>
      </c>
      <c r="X181" s="73"/>
      <c r="Y181" s="66"/>
    </row>
    <row r="182" spans="1:25" ht="38.25" x14ac:dyDescent="0.15">
      <c r="A182" s="70">
        <v>2700</v>
      </c>
      <c r="B182" s="70" t="s">
        <v>210</v>
      </c>
      <c r="C182" s="70" t="s">
        <v>191</v>
      </c>
      <c r="D182" s="70" t="s">
        <v>191</v>
      </c>
      <c r="E182" s="71" t="s">
        <v>471</v>
      </c>
      <c r="F182" s="76">
        <f t="shared" ref="F182:N182" si="119">SUM(F184,F189,F195,F201,F204,F207)</f>
        <v>0</v>
      </c>
      <c r="G182" s="76">
        <f t="shared" si="119"/>
        <v>0</v>
      </c>
      <c r="H182" s="76">
        <f t="shared" si="119"/>
        <v>0</v>
      </c>
      <c r="I182" s="76">
        <f t="shared" si="119"/>
        <v>0</v>
      </c>
      <c r="J182" s="76">
        <f t="shared" si="119"/>
        <v>0</v>
      </c>
      <c r="K182" s="76">
        <f t="shared" si="119"/>
        <v>0</v>
      </c>
      <c r="L182" s="76">
        <f t="shared" si="119"/>
        <v>0</v>
      </c>
      <c r="M182" s="76">
        <f t="shared" si="119"/>
        <v>0</v>
      </c>
      <c r="N182" s="76">
        <f t="shared" si="119"/>
        <v>0</v>
      </c>
      <c r="O182" s="77">
        <f t="shared" si="86"/>
        <v>0</v>
      </c>
      <c r="P182" s="77">
        <f t="shared" si="87"/>
        <v>0</v>
      </c>
      <c r="Q182" s="77">
        <f t="shared" si="88"/>
        <v>0</v>
      </c>
      <c r="R182" s="76">
        <f t="shared" ref="R182:W182" si="120">SUM(R184,R189,R195,R201,R204,R207)</f>
        <v>0</v>
      </c>
      <c r="S182" s="76">
        <f t="shared" si="120"/>
        <v>0</v>
      </c>
      <c r="T182" s="76">
        <f t="shared" si="120"/>
        <v>0</v>
      </c>
      <c r="U182" s="76">
        <f t="shared" si="120"/>
        <v>0</v>
      </c>
      <c r="V182" s="76">
        <f t="shared" si="120"/>
        <v>0</v>
      </c>
      <c r="W182" s="76">
        <f t="shared" si="120"/>
        <v>0</v>
      </c>
      <c r="X182" s="73"/>
      <c r="Y182" s="66"/>
    </row>
    <row r="183" spans="1:25" ht="12.75" x14ac:dyDescent="0.15">
      <c r="A183" s="70"/>
      <c r="B183" s="70"/>
      <c r="C183" s="70"/>
      <c r="D183" s="70"/>
      <c r="E183" s="71" t="s">
        <v>356</v>
      </c>
      <c r="F183" s="78"/>
      <c r="G183" s="78"/>
      <c r="H183" s="78"/>
      <c r="I183" s="78"/>
      <c r="J183" s="78"/>
      <c r="K183" s="78"/>
      <c r="L183" s="78"/>
      <c r="M183" s="78"/>
      <c r="N183" s="78"/>
      <c r="O183" s="77"/>
      <c r="P183" s="77"/>
      <c r="Q183" s="77"/>
      <c r="R183" s="78"/>
      <c r="S183" s="78"/>
      <c r="T183" s="78"/>
      <c r="U183" s="78"/>
      <c r="V183" s="78"/>
      <c r="W183" s="78"/>
      <c r="X183" s="73"/>
      <c r="Y183" s="66"/>
    </row>
    <row r="184" spans="1:25" ht="12.75" x14ac:dyDescent="0.15">
      <c r="A184" s="70">
        <v>2710</v>
      </c>
      <c r="B184" s="70" t="s">
        <v>210</v>
      </c>
      <c r="C184" s="70" t="s">
        <v>192</v>
      </c>
      <c r="D184" s="70" t="s">
        <v>191</v>
      </c>
      <c r="E184" s="71" t="s">
        <v>472</v>
      </c>
      <c r="F184" s="76">
        <f t="shared" ref="F184:N184" si="121">SUM(F186:F188)</f>
        <v>0</v>
      </c>
      <c r="G184" s="76">
        <f t="shared" si="121"/>
        <v>0</v>
      </c>
      <c r="H184" s="76">
        <f t="shared" si="121"/>
        <v>0</v>
      </c>
      <c r="I184" s="76">
        <f t="shared" si="121"/>
        <v>0</v>
      </c>
      <c r="J184" s="76">
        <f t="shared" si="121"/>
        <v>0</v>
      </c>
      <c r="K184" s="76">
        <f t="shared" si="121"/>
        <v>0</v>
      </c>
      <c r="L184" s="76">
        <f t="shared" si="121"/>
        <v>0</v>
      </c>
      <c r="M184" s="76">
        <f t="shared" si="121"/>
        <v>0</v>
      </c>
      <c r="N184" s="76">
        <f t="shared" si="121"/>
        <v>0</v>
      </c>
      <c r="O184" s="77">
        <f t="shared" si="86"/>
        <v>0</v>
      </c>
      <c r="P184" s="77">
        <f t="shared" si="87"/>
        <v>0</v>
      </c>
      <c r="Q184" s="77">
        <f t="shared" si="88"/>
        <v>0</v>
      </c>
      <c r="R184" s="76">
        <f t="shared" ref="R184:W184" si="122">SUM(R186:R188)</f>
        <v>0</v>
      </c>
      <c r="S184" s="76">
        <f t="shared" si="122"/>
        <v>0</v>
      </c>
      <c r="T184" s="76">
        <f t="shared" si="122"/>
        <v>0</v>
      </c>
      <c r="U184" s="76">
        <f t="shared" si="122"/>
        <v>0</v>
      </c>
      <c r="V184" s="76">
        <f t="shared" si="122"/>
        <v>0</v>
      </c>
      <c r="W184" s="76">
        <f t="shared" si="122"/>
        <v>0</v>
      </c>
      <c r="X184" s="73"/>
      <c r="Y184" s="66"/>
    </row>
    <row r="185" spans="1:25" ht="12.75" x14ac:dyDescent="0.15">
      <c r="A185" s="70"/>
      <c r="B185" s="70"/>
      <c r="C185" s="70"/>
      <c r="D185" s="70"/>
      <c r="E185" s="71" t="s">
        <v>356</v>
      </c>
      <c r="F185" s="78"/>
      <c r="G185" s="78"/>
      <c r="H185" s="78"/>
      <c r="I185" s="78"/>
      <c r="J185" s="78"/>
      <c r="K185" s="78"/>
      <c r="L185" s="78"/>
      <c r="M185" s="78"/>
      <c r="N185" s="78"/>
      <c r="O185" s="77">
        <f t="shared" si="86"/>
        <v>0</v>
      </c>
      <c r="P185" s="77">
        <f t="shared" si="87"/>
        <v>0</v>
      </c>
      <c r="Q185" s="77">
        <f t="shared" si="88"/>
        <v>0</v>
      </c>
      <c r="R185" s="78"/>
      <c r="S185" s="78"/>
      <c r="T185" s="78"/>
      <c r="U185" s="78"/>
      <c r="V185" s="78"/>
      <c r="W185" s="78"/>
      <c r="X185" s="73"/>
      <c r="Y185" s="66"/>
    </row>
    <row r="186" spans="1:25" ht="12.75" x14ac:dyDescent="0.15">
      <c r="A186" s="70">
        <v>2711</v>
      </c>
      <c r="B186" s="70" t="s">
        <v>210</v>
      </c>
      <c r="C186" s="70" t="s">
        <v>192</v>
      </c>
      <c r="D186" s="70" t="s">
        <v>192</v>
      </c>
      <c r="E186" s="71" t="s">
        <v>473</v>
      </c>
      <c r="F186" s="76">
        <f>SUM(G186,H186)</f>
        <v>0</v>
      </c>
      <c r="G186" s="76"/>
      <c r="H186" s="76"/>
      <c r="I186" s="76">
        <f>SUM(J186,K186)</f>
        <v>0</v>
      </c>
      <c r="J186" s="76"/>
      <c r="K186" s="76"/>
      <c r="L186" s="76">
        <f>SUM(M186,N186)</f>
        <v>0</v>
      </c>
      <c r="M186" s="76"/>
      <c r="N186" s="76"/>
      <c r="O186" s="77">
        <f t="shared" si="86"/>
        <v>0</v>
      </c>
      <c r="P186" s="77">
        <f t="shared" si="87"/>
        <v>0</v>
      </c>
      <c r="Q186" s="77">
        <f t="shared" si="88"/>
        <v>0</v>
      </c>
      <c r="R186" s="76">
        <f>SUM(S186,T186)</f>
        <v>0</v>
      </c>
      <c r="S186" s="76"/>
      <c r="T186" s="76"/>
      <c r="U186" s="76">
        <f>SUM(V186,W186)</f>
        <v>0</v>
      </c>
      <c r="V186" s="76"/>
      <c r="W186" s="76"/>
      <c r="X186" s="73"/>
      <c r="Y186" s="66"/>
    </row>
    <row r="187" spans="1:25" ht="12.75" x14ac:dyDescent="0.15">
      <c r="A187" s="70">
        <v>2712</v>
      </c>
      <c r="B187" s="70" t="s">
        <v>210</v>
      </c>
      <c r="C187" s="70" t="s">
        <v>192</v>
      </c>
      <c r="D187" s="70" t="s">
        <v>200</v>
      </c>
      <c r="E187" s="71" t="s">
        <v>474</v>
      </c>
      <c r="F187" s="76">
        <f>SUM(G187,H187)</f>
        <v>0</v>
      </c>
      <c r="G187" s="76"/>
      <c r="H187" s="76"/>
      <c r="I187" s="76">
        <f>SUM(J187,K187)</f>
        <v>0</v>
      </c>
      <c r="J187" s="76"/>
      <c r="K187" s="76"/>
      <c r="L187" s="76">
        <f>SUM(M187,N187)</f>
        <v>0</v>
      </c>
      <c r="M187" s="76"/>
      <c r="N187" s="76"/>
      <c r="O187" s="77">
        <f t="shared" si="86"/>
        <v>0</v>
      </c>
      <c r="P187" s="77">
        <f t="shared" si="87"/>
        <v>0</v>
      </c>
      <c r="Q187" s="77">
        <f t="shared" si="88"/>
        <v>0</v>
      </c>
      <c r="R187" s="76">
        <f>SUM(S187,T187)</f>
        <v>0</v>
      </c>
      <c r="S187" s="76"/>
      <c r="T187" s="76"/>
      <c r="U187" s="76">
        <f>SUM(V187,W187)</f>
        <v>0</v>
      </c>
      <c r="V187" s="76"/>
      <c r="W187" s="76"/>
      <c r="X187" s="73"/>
      <c r="Y187" s="66"/>
    </row>
    <row r="188" spans="1:25" ht="12.75" x14ac:dyDescent="0.15">
      <c r="A188" s="70">
        <v>2713</v>
      </c>
      <c r="B188" s="70" t="s">
        <v>210</v>
      </c>
      <c r="C188" s="70" t="s">
        <v>192</v>
      </c>
      <c r="D188" s="70" t="s">
        <v>194</v>
      </c>
      <c r="E188" s="71" t="s">
        <v>475</v>
      </c>
      <c r="F188" s="76">
        <f>SUM(G188,H188)</f>
        <v>0</v>
      </c>
      <c r="G188" s="76"/>
      <c r="H188" s="76"/>
      <c r="I188" s="76">
        <f>SUM(J188,K188)</f>
        <v>0</v>
      </c>
      <c r="J188" s="76"/>
      <c r="K188" s="76"/>
      <c r="L188" s="76">
        <f>SUM(M188,N188)</f>
        <v>0</v>
      </c>
      <c r="M188" s="76"/>
      <c r="N188" s="76"/>
      <c r="O188" s="77">
        <f t="shared" si="86"/>
        <v>0</v>
      </c>
      <c r="P188" s="77">
        <f t="shared" si="87"/>
        <v>0</v>
      </c>
      <c r="Q188" s="77">
        <f t="shared" si="88"/>
        <v>0</v>
      </c>
      <c r="R188" s="76">
        <f>SUM(S188,T188)</f>
        <v>0</v>
      </c>
      <c r="S188" s="76"/>
      <c r="T188" s="76"/>
      <c r="U188" s="76">
        <f>SUM(V188,W188)</f>
        <v>0</v>
      </c>
      <c r="V188" s="76"/>
      <c r="W188" s="76"/>
      <c r="X188" s="73"/>
      <c r="Y188" s="66"/>
    </row>
    <row r="189" spans="1:25" ht="12.75" x14ac:dyDescent="0.15">
      <c r="A189" s="70">
        <v>2720</v>
      </c>
      <c r="B189" s="70" t="s">
        <v>210</v>
      </c>
      <c r="C189" s="70" t="s">
        <v>200</v>
      </c>
      <c r="D189" s="70" t="s">
        <v>191</v>
      </c>
      <c r="E189" s="71" t="s">
        <v>476</v>
      </c>
      <c r="F189" s="76">
        <f t="shared" ref="F189:N189" si="123">SUM(F191:F194)</f>
        <v>0</v>
      </c>
      <c r="G189" s="76">
        <f t="shared" si="123"/>
        <v>0</v>
      </c>
      <c r="H189" s="76">
        <f t="shared" si="123"/>
        <v>0</v>
      </c>
      <c r="I189" s="76">
        <f t="shared" si="123"/>
        <v>0</v>
      </c>
      <c r="J189" s="76">
        <f t="shared" si="123"/>
        <v>0</v>
      </c>
      <c r="K189" s="76">
        <f t="shared" si="123"/>
        <v>0</v>
      </c>
      <c r="L189" s="76">
        <f t="shared" si="123"/>
        <v>0</v>
      </c>
      <c r="M189" s="76">
        <f t="shared" si="123"/>
        <v>0</v>
      </c>
      <c r="N189" s="76">
        <f t="shared" si="123"/>
        <v>0</v>
      </c>
      <c r="O189" s="77">
        <f t="shared" si="86"/>
        <v>0</v>
      </c>
      <c r="P189" s="77">
        <f t="shared" si="87"/>
        <v>0</v>
      </c>
      <c r="Q189" s="77">
        <f t="shared" si="88"/>
        <v>0</v>
      </c>
      <c r="R189" s="76">
        <f t="shared" ref="R189:W189" si="124">SUM(R191:R194)</f>
        <v>0</v>
      </c>
      <c r="S189" s="76">
        <f t="shared" si="124"/>
        <v>0</v>
      </c>
      <c r="T189" s="76">
        <f t="shared" si="124"/>
        <v>0</v>
      </c>
      <c r="U189" s="76">
        <f t="shared" si="124"/>
        <v>0</v>
      </c>
      <c r="V189" s="76">
        <f t="shared" si="124"/>
        <v>0</v>
      </c>
      <c r="W189" s="76">
        <f t="shared" si="124"/>
        <v>0</v>
      </c>
      <c r="X189" s="73"/>
      <c r="Y189" s="66"/>
    </row>
    <row r="190" spans="1:25" ht="12.75" x14ac:dyDescent="0.15">
      <c r="A190" s="70"/>
      <c r="B190" s="70"/>
      <c r="C190" s="70"/>
      <c r="D190" s="70"/>
      <c r="E190" s="71" t="s">
        <v>356</v>
      </c>
      <c r="F190" s="78"/>
      <c r="G190" s="78"/>
      <c r="H190" s="78"/>
      <c r="I190" s="78"/>
      <c r="J190" s="78"/>
      <c r="K190" s="78"/>
      <c r="L190" s="78"/>
      <c r="M190" s="78"/>
      <c r="N190" s="78"/>
      <c r="O190" s="77"/>
      <c r="P190" s="77"/>
      <c r="Q190" s="77"/>
      <c r="R190" s="78"/>
      <c r="S190" s="78"/>
      <c r="T190" s="78"/>
      <c r="U190" s="78"/>
      <c r="V190" s="78"/>
      <c r="W190" s="78"/>
      <c r="X190" s="73"/>
      <c r="Y190" s="66"/>
    </row>
    <row r="191" spans="1:25" ht="12.75" x14ac:dyDescent="0.15">
      <c r="A191" s="70">
        <v>2721</v>
      </c>
      <c r="B191" s="70" t="s">
        <v>210</v>
      </c>
      <c r="C191" s="70" t="s">
        <v>200</v>
      </c>
      <c r="D191" s="70" t="s">
        <v>192</v>
      </c>
      <c r="E191" s="71" t="s">
        <v>477</v>
      </c>
      <c r="F191" s="76">
        <f>SUM(G191,H191)</f>
        <v>0</v>
      </c>
      <c r="G191" s="76"/>
      <c r="H191" s="76"/>
      <c r="I191" s="76">
        <f>SUM(J191,K191)</f>
        <v>0</v>
      </c>
      <c r="J191" s="76"/>
      <c r="K191" s="76"/>
      <c r="L191" s="76">
        <f>SUM(M191,N191)</f>
        <v>0</v>
      </c>
      <c r="M191" s="76"/>
      <c r="N191" s="76"/>
      <c r="O191" s="77">
        <f t="shared" si="86"/>
        <v>0</v>
      </c>
      <c r="P191" s="77">
        <f t="shared" si="87"/>
        <v>0</v>
      </c>
      <c r="Q191" s="77">
        <f t="shared" si="88"/>
        <v>0</v>
      </c>
      <c r="R191" s="76">
        <f>SUM(S191,T191)</f>
        <v>0</v>
      </c>
      <c r="S191" s="76"/>
      <c r="T191" s="76"/>
      <c r="U191" s="76">
        <f>SUM(V191,W191)</f>
        <v>0</v>
      </c>
      <c r="V191" s="76"/>
      <c r="W191" s="76"/>
      <c r="X191" s="73"/>
      <c r="Y191" s="66"/>
    </row>
    <row r="192" spans="1:25" ht="12.75" x14ac:dyDescent="0.15">
      <c r="A192" s="70">
        <v>2722</v>
      </c>
      <c r="B192" s="70" t="s">
        <v>210</v>
      </c>
      <c r="C192" s="70" t="s">
        <v>200</v>
      </c>
      <c r="D192" s="70" t="s">
        <v>200</v>
      </c>
      <c r="E192" s="71" t="s">
        <v>478</v>
      </c>
      <c r="F192" s="76">
        <f>SUM(G192,H192)</f>
        <v>0</v>
      </c>
      <c r="G192" s="76"/>
      <c r="H192" s="76"/>
      <c r="I192" s="76">
        <f>SUM(J192,K192)</f>
        <v>0</v>
      </c>
      <c r="J192" s="76"/>
      <c r="K192" s="76"/>
      <c r="L192" s="76">
        <f>SUM(M192,N192)</f>
        <v>0</v>
      </c>
      <c r="M192" s="76"/>
      <c r="N192" s="76"/>
      <c r="O192" s="77">
        <f t="shared" si="86"/>
        <v>0</v>
      </c>
      <c r="P192" s="77">
        <f t="shared" si="87"/>
        <v>0</v>
      </c>
      <c r="Q192" s="77">
        <f t="shared" si="88"/>
        <v>0</v>
      </c>
      <c r="R192" s="76">
        <f>SUM(S192,T192)</f>
        <v>0</v>
      </c>
      <c r="S192" s="76"/>
      <c r="T192" s="76"/>
      <c r="U192" s="76">
        <f>SUM(V192,W192)</f>
        <v>0</v>
      </c>
      <c r="V192" s="76"/>
      <c r="W192" s="76"/>
      <c r="X192" s="73"/>
      <c r="Y192" s="66"/>
    </row>
    <row r="193" spans="1:25" ht="12.75" x14ac:dyDescent="0.15">
      <c r="A193" s="70">
        <v>2723</v>
      </c>
      <c r="B193" s="70" t="s">
        <v>210</v>
      </c>
      <c r="C193" s="70" t="s">
        <v>200</v>
      </c>
      <c r="D193" s="70" t="s">
        <v>194</v>
      </c>
      <c r="E193" s="71" t="s">
        <v>479</v>
      </c>
      <c r="F193" s="76">
        <f>SUM(G193,H193)</f>
        <v>0</v>
      </c>
      <c r="G193" s="76"/>
      <c r="H193" s="76"/>
      <c r="I193" s="76">
        <f>SUM(J193,K193)</f>
        <v>0</v>
      </c>
      <c r="J193" s="76"/>
      <c r="K193" s="76"/>
      <c r="L193" s="76">
        <f>SUM(M193,N193)</f>
        <v>0</v>
      </c>
      <c r="M193" s="76"/>
      <c r="N193" s="76"/>
      <c r="O193" s="77">
        <f t="shared" si="86"/>
        <v>0</v>
      </c>
      <c r="P193" s="77">
        <f t="shared" si="87"/>
        <v>0</v>
      </c>
      <c r="Q193" s="77">
        <f t="shared" si="88"/>
        <v>0</v>
      </c>
      <c r="R193" s="76">
        <f>SUM(S193,T193)</f>
        <v>0</v>
      </c>
      <c r="S193" s="76"/>
      <c r="T193" s="76"/>
      <c r="U193" s="76">
        <f>SUM(V193,W193)</f>
        <v>0</v>
      </c>
      <c r="V193" s="76"/>
      <c r="W193" s="76"/>
      <c r="X193" s="73"/>
      <c r="Y193" s="66"/>
    </row>
    <row r="194" spans="1:25" ht="12.75" x14ac:dyDescent="0.15">
      <c r="A194" s="70">
        <v>2724</v>
      </c>
      <c r="B194" s="70" t="s">
        <v>210</v>
      </c>
      <c r="C194" s="70" t="s">
        <v>200</v>
      </c>
      <c r="D194" s="70" t="s">
        <v>206</v>
      </c>
      <c r="E194" s="71" t="s">
        <v>480</v>
      </c>
      <c r="F194" s="76">
        <f>SUM(G194,H194)</f>
        <v>0</v>
      </c>
      <c r="G194" s="76"/>
      <c r="H194" s="76"/>
      <c r="I194" s="76">
        <f>SUM(J194,K194)</f>
        <v>0</v>
      </c>
      <c r="J194" s="76"/>
      <c r="K194" s="76"/>
      <c r="L194" s="76">
        <f>SUM(M194,N194)</f>
        <v>0</v>
      </c>
      <c r="M194" s="76"/>
      <c r="N194" s="76"/>
      <c r="O194" s="77">
        <f t="shared" si="86"/>
        <v>0</v>
      </c>
      <c r="P194" s="77">
        <f t="shared" si="87"/>
        <v>0</v>
      </c>
      <c r="Q194" s="77">
        <f t="shared" si="88"/>
        <v>0</v>
      </c>
      <c r="R194" s="76">
        <f>SUM(S194,T194)</f>
        <v>0</v>
      </c>
      <c r="S194" s="76"/>
      <c r="T194" s="76"/>
      <c r="U194" s="76">
        <f>SUM(V194,W194)</f>
        <v>0</v>
      </c>
      <c r="V194" s="76"/>
      <c r="W194" s="76"/>
      <c r="X194" s="73"/>
      <c r="Y194" s="66"/>
    </row>
    <row r="195" spans="1:25" ht="12.75" x14ac:dyDescent="0.15">
      <c r="A195" s="70">
        <v>2730</v>
      </c>
      <c r="B195" s="70" t="s">
        <v>210</v>
      </c>
      <c r="C195" s="70" t="s">
        <v>194</v>
      </c>
      <c r="D195" s="70" t="s">
        <v>191</v>
      </c>
      <c r="E195" s="71" t="s">
        <v>481</v>
      </c>
      <c r="F195" s="76">
        <f t="shared" ref="F195:N195" si="125">SUM(F197:F200)</f>
        <v>0</v>
      </c>
      <c r="G195" s="76">
        <f t="shared" si="125"/>
        <v>0</v>
      </c>
      <c r="H195" s="76">
        <f t="shared" si="125"/>
        <v>0</v>
      </c>
      <c r="I195" s="76">
        <f t="shared" si="125"/>
        <v>0</v>
      </c>
      <c r="J195" s="76">
        <f t="shared" si="125"/>
        <v>0</v>
      </c>
      <c r="K195" s="76">
        <f t="shared" si="125"/>
        <v>0</v>
      </c>
      <c r="L195" s="76">
        <f t="shared" si="125"/>
        <v>0</v>
      </c>
      <c r="M195" s="76">
        <f t="shared" si="125"/>
        <v>0</v>
      </c>
      <c r="N195" s="76">
        <f t="shared" si="125"/>
        <v>0</v>
      </c>
      <c r="O195" s="77">
        <f t="shared" si="86"/>
        <v>0</v>
      </c>
      <c r="P195" s="77">
        <f t="shared" si="87"/>
        <v>0</v>
      </c>
      <c r="Q195" s="77">
        <f t="shared" si="88"/>
        <v>0</v>
      </c>
      <c r="R195" s="76">
        <f t="shared" ref="R195:W195" si="126">SUM(R197:R200)</f>
        <v>0</v>
      </c>
      <c r="S195" s="76">
        <f t="shared" si="126"/>
        <v>0</v>
      </c>
      <c r="T195" s="76">
        <f t="shared" si="126"/>
        <v>0</v>
      </c>
      <c r="U195" s="76">
        <f t="shared" si="126"/>
        <v>0</v>
      </c>
      <c r="V195" s="76">
        <f t="shared" si="126"/>
        <v>0</v>
      </c>
      <c r="W195" s="76">
        <f t="shared" si="126"/>
        <v>0</v>
      </c>
      <c r="X195" s="73"/>
      <c r="Y195" s="66"/>
    </row>
    <row r="196" spans="1:25" ht="12.75" x14ac:dyDescent="0.15">
      <c r="A196" s="70"/>
      <c r="B196" s="70"/>
      <c r="C196" s="70"/>
      <c r="D196" s="70"/>
      <c r="E196" s="71" t="s">
        <v>356</v>
      </c>
      <c r="F196" s="78"/>
      <c r="G196" s="78"/>
      <c r="H196" s="78"/>
      <c r="I196" s="78"/>
      <c r="J196" s="78"/>
      <c r="K196" s="78"/>
      <c r="L196" s="78"/>
      <c r="M196" s="78"/>
      <c r="N196" s="78"/>
      <c r="O196" s="77"/>
      <c r="P196" s="77"/>
      <c r="Q196" s="77"/>
      <c r="R196" s="78"/>
      <c r="S196" s="78"/>
      <c r="T196" s="78"/>
      <c r="U196" s="78"/>
      <c r="V196" s="78"/>
      <c r="W196" s="78"/>
      <c r="X196" s="73"/>
      <c r="Y196" s="66"/>
    </row>
    <row r="197" spans="1:25" ht="12.75" x14ac:dyDescent="0.15">
      <c r="A197" s="70">
        <v>2731</v>
      </c>
      <c r="B197" s="70" t="s">
        <v>210</v>
      </c>
      <c r="C197" s="70" t="s">
        <v>194</v>
      </c>
      <c r="D197" s="70" t="s">
        <v>192</v>
      </c>
      <c r="E197" s="71" t="s">
        <v>482</v>
      </c>
      <c r="F197" s="76">
        <f>SUM(G197,H197)</f>
        <v>0</v>
      </c>
      <c r="G197" s="76"/>
      <c r="H197" s="76"/>
      <c r="I197" s="76">
        <f>SUM(J197,K197)</f>
        <v>0</v>
      </c>
      <c r="J197" s="76"/>
      <c r="K197" s="76"/>
      <c r="L197" s="76">
        <f>SUM(M197,N197)</f>
        <v>0</v>
      </c>
      <c r="M197" s="76"/>
      <c r="N197" s="76"/>
      <c r="O197" s="77">
        <f t="shared" si="86"/>
        <v>0</v>
      </c>
      <c r="P197" s="77">
        <f t="shared" si="87"/>
        <v>0</v>
      </c>
      <c r="Q197" s="77">
        <f t="shared" si="88"/>
        <v>0</v>
      </c>
      <c r="R197" s="76">
        <f>SUM(S197,T197)</f>
        <v>0</v>
      </c>
      <c r="S197" s="76"/>
      <c r="T197" s="76"/>
      <c r="U197" s="76">
        <f>SUM(V197,W197)</f>
        <v>0</v>
      </c>
      <c r="V197" s="76"/>
      <c r="W197" s="76"/>
      <c r="X197" s="73"/>
      <c r="Y197" s="66"/>
    </row>
    <row r="198" spans="1:25" ht="12.75" x14ac:dyDescent="0.15">
      <c r="A198" s="70">
        <v>2732</v>
      </c>
      <c r="B198" s="70" t="s">
        <v>210</v>
      </c>
      <c r="C198" s="70" t="s">
        <v>194</v>
      </c>
      <c r="D198" s="70" t="s">
        <v>200</v>
      </c>
      <c r="E198" s="71" t="s">
        <v>483</v>
      </c>
      <c r="F198" s="76">
        <f>SUM(G198,H198)</f>
        <v>0</v>
      </c>
      <c r="G198" s="76"/>
      <c r="H198" s="76"/>
      <c r="I198" s="76">
        <f>SUM(J198,K198)</f>
        <v>0</v>
      </c>
      <c r="J198" s="76"/>
      <c r="K198" s="76"/>
      <c r="L198" s="76">
        <f>SUM(M198,N198)</f>
        <v>0</v>
      </c>
      <c r="M198" s="76"/>
      <c r="N198" s="76"/>
      <c r="O198" s="77">
        <f t="shared" si="86"/>
        <v>0</v>
      </c>
      <c r="P198" s="77">
        <f t="shared" si="87"/>
        <v>0</v>
      </c>
      <c r="Q198" s="77">
        <f t="shared" si="88"/>
        <v>0</v>
      </c>
      <c r="R198" s="76">
        <f>SUM(S198,T198)</f>
        <v>0</v>
      </c>
      <c r="S198" s="76"/>
      <c r="T198" s="76"/>
      <c r="U198" s="76">
        <f>SUM(V198,W198)</f>
        <v>0</v>
      </c>
      <c r="V198" s="76"/>
      <c r="W198" s="76"/>
      <c r="X198" s="73"/>
      <c r="Y198" s="66"/>
    </row>
    <row r="199" spans="1:25" ht="25.5" x14ac:dyDescent="0.15">
      <c r="A199" s="70">
        <v>2733</v>
      </c>
      <c r="B199" s="70" t="s">
        <v>210</v>
      </c>
      <c r="C199" s="70" t="s">
        <v>194</v>
      </c>
      <c r="D199" s="70" t="s">
        <v>194</v>
      </c>
      <c r="E199" s="71" t="s">
        <v>484</v>
      </c>
      <c r="F199" s="76">
        <f>SUM(G199,H199)</f>
        <v>0</v>
      </c>
      <c r="G199" s="76"/>
      <c r="H199" s="76"/>
      <c r="I199" s="76">
        <f>SUM(J199,K199)</f>
        <v>0</v>
      </c>
      <c r="J199" s="76"/>
      <c r="K199" s="76"/>
      <c r="L199" s="76">
        <f>SUM(M199,N199)</f>
        <v>0</v>
      </c>
      <c r="M199" s="76"/>
      <c r="N199" s="76"/>
      <c r="O199" s="77">
        <f t="shared" si="86"/>
        <v>0</v>
      </c>
      <c r="P199" s="77">
        <f t="shared" si="87"/>
        <v>0</v>
      </c>
      <c r="Q199" s="77">
        <f t="shared" si="88"/>
        <v>0</v>
      </c>
      <c r="R199" s="76">
        <f>SUM(S199,T199)</f>
        <v>0</v>
      </c>
      <c r="S199" s="76"/>
      <c r="T199" s="76"/>
      <c r="U199" s="76">
        <f>SUM(V199,W199)</f>
        <v>0</v>
      </c>
      <c r="V199" s="76"/>
      <c r="W199" s="76"/>
      <c r="X199" s="73"/>
      <c r="Y199" s="66"/>
    </row>
    <row r="200" spans="1:25" ht="25.5" x14ac:dyDescent="0.15">
      <c r="A200" s="70">
        <v>2734</v>
      </c>
      <c r="B200" s="70" t="s">
        <v>210</v>
      </c>
      <c r="C200" s="70" t="s">
        <v>194</v>
      </c>
      <c r="D200" s="70" t="s">
        <v>206</v>
      </c>
      <c r="E200" s="71" t="s">
        <v>485</v>
      </c>
      <c r="F200" s="76">
        <f>SUM(G200,H200)</f>
        <v>0</v>
      </c>
      <c r="G200" s="76"/>
      <c r="H200" s="76"/>
      <c r="I200" s="76">
        <f>SUM(J200,K200)</f>
        <v>0</v>
      </c>
      <c r="J200" s="76"/>
      <c r="K200" s="76"/>
      <c r="L200" s="76">
        <f>SUM(M200,N200)</f>
        <v>0</v>
      </c>
      <c r="M200" s="76"/>
      <c r="N200" s="76"/>
      <c r="O200" s="77">
        <f t="shared" si="86"/>
        <v>0</v>
      </c>
      <c r="P200" s="77">
        <f t="shared" si="87"/>
        <v>0</v>
      </c>
      <c r="Q200" s="77">
        <f t="shared" si="88"/>
        <v>0</v>
      </c>
      <c r="R200" s="76">
        <f>SUM(S200,T200)</f>
        <v>0</v>
      </c>
      <c r="S200" s="76"/>
      <c r="T200" s="76"/>
      <c r="U200" s="76">
        <f>SUM(V200,W200)</f>
        <v>0</v>
      </c>
      <c r="V200" s="76"/>
      <c r="W200" s="76"/>
      <c r="X200" s="73"/>
      <c r="Y200" s="66"/>
    </row>
    <row r="201" spans="1:25" ht="12.75" x14ac:dyDescent="0.15">
      <c r="A201" s="70">
        <v>2740</v>
      </c>
      <c r="B201" s="70" t="s">
        <v>210</v>
      </c>
      <c r="C201" s="70" t="s">
        <v>206</v>
      </c>
      <c r="D201" s="70" t="s">
        <v>191</v>
      </c>
      <c r="E201" s="71" t="s">
        <v>486</v>
      </c>
      <c r="F201" s="76">
        <f t="shared" ref="F201:N201" si="127">SUM(F203)</f>
        <v>0</v>
      </c>
      <c r="G201" s="76">
        <f t="shared" si="127"/>
        <v>0</v>
      </c>
      <c r="H201" s="76">
        <f t="shared" si="127"/>
        <v>0</v>
      </c>
      <c r="I201" s="76">
        <f t="shared" si="127"/>
        <v>0</v>
      </c>
      <c r="J201" s="76">
        <f t="shared" si="127"/>
        <v>0</v>
      </c>
      <c r="K201" s="76">
        <f t="shared" si="127"/>
        <v>0</v>
      </c>
      <c r="L201" s="76">
        <f t="shared" si="127"/>
        <v>0</v>
      </c>
      <c r="M201" s="76">
        <f t="shared" si="127"/>
        <v>0</v>
      </c>
      <c r="N201" s="76">
        <f t="shared" si="127"/>
        <v>0</v>
      </c>
      <c r="O201" s="77">
        <f t="shared" ref="O201:O263" si="128">L201-I201</f>
        <v>0</v>
      </c>
      <c r="P201" s="77">
        <f t="shared" ref="P201:P263" si="129">M201-J201</f>
        <v>0</v>
      </c>
      <c r="Q201" s="77">
        <f t="shared" ref="Q201:Q263" si="130">N201-K201</f>
        <v>0</v>
      </c>
      <c r="R201" s="76">
        <f t="shared" ref="R201:W201" si="131">SUM(R203)</f>
        <v>0</v>
      </c>
      <c r="S201" s="76">
        <f t="shared" si="131"/>
        <v>0</v>
      </c>
      <c r="T201" s="76">
        <f t="shared" si="131"/>
        <v>0</v>
      </c>
      <c r="U201" s="76">
        <f t="shared" si="131"/>
        <v>0</v>
      </c>
      <c r="V201" s="76">
        <f t="shared" si="131"/>
        <v>0</v>
      </c>
      <c r="W201" s="76">
        <f t="shared" si="131"/>
        <v>0</v>
      </c>
      <c r="X201" s="73"/>
      <c r="Y201" s="66"/>
    </row>
    <row r="202" spans="1:25" ht="12.75" x14ac:dyDescent="0.15">
      <c r="A202" s="70"/>
      <c r="B202" s="70"/>
      <c r="C202" s="70"/>
      <c r="D202" s="70"/>
      <c r="E202" s="71" t="s">
        <v>356</v>
      </c>
      <c r="F202" s="78"/>
      <c r="G202" s="78"/>
      <c r="H202" s="78"/>
      <c r="I202" s="78"/>
      <c r="J202" s="78"/>
      <c r="K202" s="78"/>
      <c r="L202" s="78"/>
      <c r="M202" s="78"/>
      <c r="N202" s="78"/>
      <c r="O202" s="77"/>
      <c r="P202" s="77"/>
      <c r="Q202" s="77"/>
      <c r="R202" s="78"/>
      <c r="S202" s="78"/>
      <c r="T202" s="78"/>
      <c r="U202" s="78"/>
      <c r="V202" s="78"/>
      <c r="W202" s="78"/>
      <c r="X202" s="73"/>
      <c r="Y202" s="66"/>
    </row>
    <row r="203" spans="1:25" ht="12.75" x14ac:dyDescent="0.15">
      <c r="A203" s="70">
        <v>2741</v>
      </c>
      <c r="B203" s="70" t="s">
        <v>210</v>
      </c>
      <c r="C203" s="70" t="s">
        <v>206</v>
      </c>
      <c r="D203" s="70" t="s">
        <v>192</v>
      </c>
      <c r="E203" s="71" t="s">
        <v>486</v>
      </c>
      <c r="F203" s="76">
        <f>SUM(G203,H203)</f>
        <v>0</v>
      </c>
      <c r="G203" s="76"/>
      <c r="H203" s="76"/>
      <c r="I203" s="76">
        <f>SUM(J203,K203)</f>
        <v>0</v>
      </c>
      <c r="J203" s="76"/>
      <c r="K203" s="76"/>
      <c r="L203" s="76">
        <f>SUM(M203,N203)</f>
        <v>0</v>
      </c>
      <c r="M203" s="76"/>
      <c r="N203" s="76"/>
      <c r="O203" s="77">
        <f t="shared" si="128"/>
        <v>0</v>
      </c>
      <c r="P203" s="77">
        <f t="shared" si="129"/>
        <v>0</v>
      </c>
      <c r="Q203" s="77">
        <f t="shared" si="130"/>
        <v>0</v>
      </c>
      <c r="R203" s="76">
        <f>SUM(S203,T203)</f>
        <v>0</v>
      </c>
      <c r="S203" s="76"/>
      <c r="T203" s="76"/>
      <c r="U203" s="76">
        <f>SUM(V203,W203)</f>
        <v>0</v>
      </c>
      <c r="V203" s="76"/>
      <c r="W203" s="76"/>
      <c r="X203" s="73"/>
      <c r="Y203" s="66"/>
    </row>
    <row r="204" spans="1:25" ht="25.5" x14ac:dyDescent="0.15">
      <c r="A204" s="70">
        <v>2750</v>
      </c>
      <c r="B204" s="70" t="s">
        <v>210</v>
      </c>
      <c r="C204" s="70" t="s">
        <v>196</v>
      </c>
      <c r="D204" s="70" t="s">
        <v>191</v>
      </c>
      <c r="E204" s="71" t="s">
        <v>487</v>
      </c>
      <c r="F204" s="76">
        <f t="shared" ref="F204:N204" si="132">SUM(F206)</f>
        <v>0</v>
      </c>
      <c r="G204" s="76">
        <f t="shared" si="132"/>
        <v>0</v>
      </c>
      <c r="H204" s="76">
        <f t="shared" si="132"/>
        <v>0</v>
      </c>
      <c r="I204" s="76">
        <f t="shared" si="132"/>
        <v>0</v>
      </c>
      <c r="J204" s="76">
        <f t="shared" si="132"/>
        <v>0</v>
      </c>
      <c r="K204" s="76">
        <f t="shared" si="132"/>
        <v>0</v>
      </c>
      <c r="L204" s="76">
        <f t="shared" si="132"/>
        <v>0</v>
      </c>
      <c r="M204" s="76">
        <f t="shared" si="132"/>
        <v>0</v>
      </c>
      <c r="N204" s="76">
        <f t="shared" si="132"/>
        <v>0</v>
      </c>
      <c r="O204" s="77">
        <f t="shared" si="128"/>
        <v>0</v>
      </c>
      <c r="P204" s="77">
        <f t="shared" si="129"/>
        <v>0</v>
      </c>
      <c r="Q204" s="77">
        <f t="shared" si="130"/>
        <v>0</v>
      </c>
      <c r="R204" s="76">
        <f t="shared" ref="R204:W204" si="133">SUM(R206)</f>
        <v>0</v>
      </c>
      <c r="S204" s="76">
        <f t="shared" si="133"/>
        <v>0</v>
      </c>
      <c r="T204" s="76">
        <f t="shared" si="133"/>
        <v>0</v>
      </c>
      <c r="U204" s="76">
        <f t="shared" si="133"/>
        <v>0</v>
      </c>
      <c r="V204" s="76">
        <f t="shared" si="133"/>
        <v>0</v>
      </c>
      <c r="W204" s="76">
        <f t="shared" si="133"/>
        <v>0</v>
      </c>
      <c r="X204" s="73"/>
      <c r="Y204" s="66"/>
    </row>
    <row r="205" spans="1:25" ht="12.75" x14ac:dyDescent="0.15">
      <c r="A205" s="70"/>
      <c r="B205" s="70"/>
      <c r="C205" s="70"/>
      <c r="D205" s="70"/>
      <c r="E205" s="71" t="s">
        <v>356</v>
      </c>
      <c r="F205" s="78"/>
      <c r="G205" s="78"/>
      <c r="H205" s="78"/>
      <c r="I205" s="78"/>
      <c r="J205" s="78"/>
      <c r="K205" s="78"/>
      <c r="L205" s="78"/>
      <c r="M205" s="78"/>
      <c r="N205" s="78"/>
      <c r="O205" s="77"/>
      <c r="P205" s="77"/>
      <c r="Q205" s="77"/>
      <c r="R205" s="78"/>
      <c r="S205" s="78"/>
      <c r="T205" s="78"/>
      <c r="U205" s="78"/>
      <c r="V205" s="78"/>
      <c r="W205" s="78"/>
      <c r="X205" s="73"/>
      <c r="Y205" s="66"/>
    </row>
    <row r="206" spans="1:25" ht="25.5" x14ac:dyDescent="0.15">
      <c r="A206" s="70">
        <v>2751</v>
      </c>
      <c r="B206" s="70" t="s">
        <v>210</v>
      </c>
      <c r="C206" s="70" t="s">
        <v>196</v>
      </c>
      <c r="D206" s="70" t="s">
        <v>192</v>
      </c>
      <c r="E206" s="71" t="s">
        <v>487</v>
      </c>
      <c r="F206" s="76">
        <f>SUM(G206,H206)</f>
        <v>0</v>
      </c>
      <c r="G206" s="76"/>
      <c r="H206" s="76"/>
      <c r="I206" s="76">
        <f>SUM(J206,K206)</f>
        <v>0</v>
      </c>
      <c r="J206" s="76"/>
      <c r="K206" s="76"/>
      <c r="L206" s="76">
        <f>SUM(M206,N206)</f>
        <v>0</v>
      </c>
      <c r="M206" s="76"/>
      <c r="N206" s="76"/>
      <c r="O206" s="77">
        <f t="shared" si="128"/>
        <v>0</v>
      </c>
      <c r="P206" s="77">
        <f t="shared" si="129"/>
        <v>0</v>
      </c>
      <c r="Q206" s="77">
        <f t="shared" si="130"/>
        <v>0</v>
      </c>
      <c r="R206" s="76">
        <f>SUM(S206,T206)</f>
        <v>0</v>
      </c>
      <c r="S206" s="76"/>
      <c r="T206" s="76"/>
      <c r="U206" s="76">
        <f>SUM(V206,W206)</f>
        <v>0</v>
      </c>
      <c r="V206" s="76"/>
      <c r="W206" s="76"/>
      <c r="X206" s="73"/>
      <c r="Y206" s="66"/>
    </row>
    <row r="207" spans="1:25" ht="12.75" x14ac:dyDescent="0.15">
      <c r="A207" s="70">
        <v>2760</v>
      </c>
      <c r="B207" s="70" t="s">
        <v>210</v>
      </c>
      <c r="C207" s="70" t="s">
        <v>197</v>
      </c>
      <c r="D207" s="70" t="s">
        <v>191</v>
      </c>
      <c r="E207" s="71" t="s">
        <v>488</v>
      </c>
      <c r="F207" s="76">
        <f t="shared" ref="F207:N207" si="134">SUM(F209:F210)</f>
        <v>0</v>
      </c>
      <c r="G207" s="76">
        <f t="shared" si="134"/>
        <v>0</v>
      </c>
      <c r="H207" s="76">
        <f t="shared" si="134"/>
        <v>0</v>
      </c>
      <c r="I207" s="76">
        <f t="shared" si="134"/>
        <v>0</v>
      </c>
      <c r="J207" s="76">
        <f t="shared" si="134"/>
        <v>0</v>
      </c>
      <c r="K207" s="76">
        <f t="shared" si="134"/>
        <v>0</v>
      </c>
      <c r="L207" s="76">
        <f t="shared" si="134"/>
        <v>0</v>
      </c>
      <c r="M207" s="76">
        <f t="shared" si="134"/>
        <v>0</v>
      </c>
      <c r="N207" s="76">
        <f t="shared" si="134"/>
        <v>0</v>
      </c>
      <c r="O207" s="77">
        <f t="shared" si="128"/>
        <v>0</v>
      </c>
      <c r="P207" s="77">
        <f t="shared" si="129"/>
        <v>0</v>
      </c>
      <c r="Q207" s="77">
        <f t="shared" si="130"/>
        <v>0</v>
      </c>
      <c r="R207" s="76">
        <f t="shared" ref="R207:W207" si="135">SUM(R209:R210)</f>
        <v>0</v>
      </c>
      <c r="S207" s="76">
        <f t="shared" si="135"/>
        <v>0</v>
      </c>
      <c r="T207" s="76">
        <f t="shared" si="135"/>
        <v>0</v>
      </c>
      <c r="U207" s="76">
        <f t="shared" si="135"/>
        <v>0</v>
      </c>
      <c r="V207" s="76">
        <f t="shared" si="135"/>
        <v>0</v>
      </c>
      <c r="W207" s="76">
        <f t="shared" si="135"/>
        <v>0</v>
      </c>
      <c r="X207" s="73"/>
      <c r="Y207" s="66"/>
    </row>
    <row r="208" spans="1:25" ht="12.75" x14ac:dyDescent="0.15">
      <c r="A208" s="70"/>
      <c r="B208" s="70"/>
      <c r="C208" s="70"/>
      <c r="D208" s="70"/>
      <c r="E208" s="71" t="s">
        <v>356</v>
      </c>
      <c r="F208" s="78"/>
      <c r="G208" s="78"/>
      <c r="H208" s="78"/>
      <c r="I208" s="78"/>
      <c r="J208" s="78"/>
      <c r="K208" s="78"/>
      <c r="L208" s="78"/>
      <c r="M208" s="78"/>
      <c r="N208" s="78"/>
      <c r="O208" s="77"/>
      <c r="P208" s="77"/>
      <c r="Q208" s="77"/>
      <c r="R208" s="78"/>
      <c r="S208" s="78"/>
      <c r="T208" s="78"/>
      <c r="U208" s="78"/>
      <c r="V208" s="78"/>
      <c r="W208" s="78"/>
      <c r="X208" s="73"/>
      <c r="Y208" s="66"/>
    </row>
    <row r="209" spans="1:25" ht="25.5" x14ac:dyDescent="0.15">
      <c r="A209" s="70">
        <v>2761</v>
      </c>
      <c r="B209" s="70" t="s">
        <v>210</v>
      </c>
      <c r="C209" s="70" t="s">
        <v>197</v>
      </c>
      <c r="D209" s="70" t="s">
        <v>192</v>
      </c>
      <c r="E209" s="71" t="s">
        <v>489</v>
      </c>
      <c r="F209" s="76">
        <f>SUM(G209,H209)</f>
        <v>0</v>
      </c>
      <c r="G209" s="76"/>
      <c r="H209" s="76"/>
      <c r="I209" s="76">
        <f>SUM(J209,K209)</f>
        <v>0</v>
      </c>
      <c r="J209" s="76"/>
      <c r="K209" s="76"/>
      <c r="L209" s="76">
        <f>SUM(M209,N209)</f>
        <v>0</v>
      </c>
      <c r="M209" s="76"/>
      <c r="N209" s="76"/>
      <c r="O209" s="77">
        <f t="shared" si="128"/>
        <v>0</v>
      </c>
      <c r="P209" s="77">
        <f t="shared" si="129"/>
        <v>0</v>
      </c>
      <c r="Q209" s="77">
        <f t="shared" si="130"/>
        <v>0</v>
      </c>
      <c r="R209" s="76">
        <f>SUM(S209,T209)</f>
        <v>0</v>
      </c>
      <c r="S209" s="76"/>
      <c r="T209" s="76"/>
      <c r="U209" s="76">
        <f>SUM(V209,W209)</f>
        <v>0</v>
      </c>
      <c r="V209" s="76"/>
      <c r="W209" s="76"/>
      <c r="X209" s="73"/>
      <c r="Y209" s="66"/>
    </row>
    <row r="210" spans="1:25" ht="12.75" x14ac:dyDescent="0.15">
      <c r="A210" s="70">
        <v>2762</v>
      </c>
      <c r="B210" s="70" t="s">
        <v>210</v>
      </c>
      <c r="C210" s="70" t="s">
        <v>197</v>
      </c>
      <c r="D210" s="70" t="s">
        <v>200</v>
      </c>
      <c r="E210" s="71" t="s">
        <v>488</v>
      </c>
      <c r="F210" s="76">
        <f>SUM(G210,H210)</f>
        <v>0</v>
      </c>
      <c r="G210" s="76"/>
      <c r="H210" s="76"/>
      <c r="I210" s="76">
        <f>SUM(J210,K210)</f>
        <v>0</v>
      </c>
      <c r="J210" s="76"/>
      <c r="K210" s="76"/>
      <c r="L210" s="76">
        <f>SUM(M210,N210)</f>
        <v>0</v>
      </c>
      <c r="M210" s="76"/>
      <c r="N210" s="76"/>
      <c r="O210" s="77">
        <f t="shared" si="128"/>
        <v>0</v>
      </c>
      <c r="P210" s="77">
        <f t="shared" si="129"/>
        <v>0</v>
      </c>
      <c r="Q210" s="77">
        <f t="shared" si="130"/>
        <v>0</v>
      </c>
      <c r="R210" s="76">
        <f>SUM(S210,T210)</f>
        <v>0</v>
      </c>
      <c r="S210" s="76"/>
      <c r="T210" s="76"/>
      <c r="U210" s="76">
        <f>SUM(V210,W210)</f>
        <v>0</v>
      </c>
      <c r="V210" s="76"/>
      <c r="W210" s="76"/>
      <c r="X210" s="73"/>
      <c r="Y210" s="66"/>
    </row>
    <row r="211" spans="1:25" ht="38.25" x14ac:dyDescent="0.15">
      <c r="A211" s="70">
        <v>2800</v>
      </c>
      <c r="B211" s="70" t="s">
        <v>386</v>
      </c>
      <c r="C211" s="70" t="s">
        <v>191</v>
      </c>
      <c r="D211" s="70" t="s">
        <v>191</v>
      </c>
      <c r="E211" s="71" t="s">
        <v>490</v>
      </c>
      <c r="F211" s="76">
        <f t="shared" ref="F211:N211" si="136">SUM(F213,F216,F225,F230,F235,F238)</f>
        <v>211787.8</v>
      </c>
      <c r="G211" s="76">
        <f t="shared" si="136"/>
        <v>123430.5</v>
      </c>
      <c r="H211" s="76">
        <f t="shared" si="136"/>
        <v>88357.3</v>
      </c>
      <c r="I211" s="76">
        <f t="shared" si="136"/>
        <v>129504.1</v>
      </c>
      <c r="J211" s="76">
        <f t="shared" si="136"/>
        <v>90703.6</v>
      </c>
      <c r="K211" s="76">
        <f t="shared" si="136"/>
        <v>38800.5</v>
      </c>
      <c r="L211" s="76">
        <f t="shared" si="136"/>
        <v>135980</v>
      </c>
      <c r="M211" s="76">
        <f t="shared" si="136"/>
        <v>95240</v>
      </c>
      <c r="N211" s="76">
        <f t="shared" si="136"/>
        <v>40740</v>
      </c>
      <c r="O211" s="77">
        <f t="shared" si="128"/>
        <v>6475.8999999999942</v>
      </c>
      <c r="P211" s="77">
        <f t="shared" si="129"/>
        <v>4536.3999999999942</v>
      </c>
      <c r="Q211" s="77">
        <f t="shared" si="130"/>
        <v>1939.5</v>
      </c>
      <c r="R211" s="76">
        <f t="shared" ref="R211:W211" si="137">SUM(R213,R216,R225,R230,R235,R238)</f>
        <v>142779</v>
      </c>
      <c r="S211" s="76">
        <f t="shared" si="137"/>
        <v>100002</v>
      </c>
      <c r="T211" s="76">
        <f t="shared" si="137"/>
        <v>42777</v>
      </c>
      <c r="U211" s="76">
        <f t="shared" si="137"/>
        <v>149918</v>
      </c>
      <c r="V211" s="76">
        <f t="shared" si="137"/>
        <v>105003</v>
      </c>
      <c r="W211" s="76">
        <f t="shared" si="137"/>
        <v>44915</v>
      </c>
      <c r="X211" s="73"/>
      <c r="Y211" s="66"/>
    </row>
    <row r="212" spans="1:25" ht="12.75" x14ac:dyDescent="0.15">
      <c r="A212" s="70"/>
      <c r="B212" s="70"/>
      <c r="C212" s="70"/>
      <c r="D212" s="70"/>
      <c r="E212" s="71" t="s">
        <v>356</v>
      </c>
      <c r="F212" s="78"/>
      <c r="G212" s="78"/>
      <c r="H212" s="78"/>
      <c r="I212" s="78"/>
      <c r="J212" s="78"/>
      <c r="K212" s="78"/>
      <c r="L212" s="78"/>
      <c r="M212" s="78"/>
      <c r="N212" s="78"/>
      <c r="O212" s="77"/>
      <c r="P212" s="77"/>
      <c r="Q212" s="77"/>
      <c r="R212" s="78"/>
      <c r="S212" s="78"/>
      <c r="T212" s="78"/>
      <c r="U212" s="78"/>
      <c r="V212" s="78"/>
      <c r="W212" s="78"/>
      <c r="X212" s="73"/>
      <c r="Y212" s="66"/>
    </row>
    <row r="213" spans="1:25" ht="12.75" x14ac:dyDescent="0.15">
      <c r="A213" s="70">
        <v>2810</v>
      </c>
      <c r="B213" s="70" t="s">
        <v>386</v>
      </c>
      <c r="C213" s="70" t="s">
        <v>192</v>
      </c>
      <c r="D213" s="70" t="s">
        <v>191</v>
      </c>
      <c r="E213" s="71" t="s">
        <v>491</v>
      </c>
      <c r="F213" s="76">
        <f t="shared" ref="F213:N213" si="138">SUM(F215)</f>
        <v>3019.8</v>
      </c>
      <c r="G213" s="76">
        <f t="shared" si="138"/>
        <v>3019.8</v>
      </c>
      <c r="H213" s="76">
        <f t="shared" si="138"/>
        <v>0</v>
      </c>
      <c r="I213" s="76">
        <f t="shared" si="138"/>
        <v>1000</v>
      </c>
      <c r="J213" s="76">
        <f t="shared" si="138"/>
        <v>1000</v>
      </c>
      <c r="K213" s="76">
        <f t="shared" si="138"/>
        <v>0</v>
      </c>
      <c r="L213" s="76">
        <f t="shared" si="138"/>
        <v>1050</v>
      </c>
      <c r="M213" s="76">
        <f t="shared" si="138"/>
        <v>1050</v>
      </c>
      <c r="N213" s="76">
        <f t="shared" si="138"/>
        <v>0</v>
      </c>
      <c r="O213" s="77">
        <f t="shared" si="128"/>
        <v>50</v>
      </c>
      <c r="P213" s="77">
        <f t="shared" si="129"/>
        <v>50</v>
      </c>
      <c r="Q213" s="77">
        <f t="shared" si="130"/>
        <v>0</v>
      </c>
      <c r="R213" s="76">
        <f t="shared" ref="R213:W213" si="139">SUM(R215)</f>
        <v>1103</v>
      </c>
      <c r="S213" s="76">
        <f t="shared" si="139"/>
        <v>1103</v>
      </c>
      <c r="T213" s="76">
        <f t="shared" si="139"/>
        <v>0</v>
      </c>
      <c r="U213" s="76">
        <f t="shared" si="139"/>
        <v>1158</v>
      </c>
      <c r="V213" s="76">
        <f t="shared" si="139"/>
        <v>1158</v>
      </c>
      <c r="W213" s="76">
        <f t="shared" si="139"/>
        <v>0</v>
      </c>
      <c r="X213" s="73"/>
      <c r="Y213" s="66"/>
    </row>
    <row r="214" spans="1:25" ht="12.75" x14ac:dyDescent="0.15">
      <c r="A214" s="70"/>
      <c r="B214" s="70"/>
      <c r="C214" s="70"/>
      <c r="D214" s="70"/>
      <c r="E214" s="71" t="s">
        <v>356</v>
      </c>
      <c r="F214" s="78"/>
      <c r="G214" s="78"/>
      <c r="H214" s="78"/>
      <c r="I214" s="78"/>
      <c r="J214" s="78"/>
      <c r="K214" s="78"/>
      <c r="L214" s="78"/>
      <c r="M214" s="78"/>
      <c r="N214" s="78"/>
      <c r="O214" s="77"/>
      <c r="P214" s="77"/>
      <c r="Q214" s="77"/>
      <c r="R214" s="78"/>
      <c r="S214" s="78"/>
      <c r="T214" s="78"/>
      <c r="U214" s="78"/>
      <c r="V214" s="78"/>
      <c r="W214" s="78"/>
      <c r="X214" s="73"/>
      <c r="Y214" s="66"/>
    </row>
    <row r="215" spans="1:25" ht="12.75" x14ac:dyDescent="0.15">
      <c r="A215" s="70">
        <v>2811</v>
      </c>
      <c r="B215" s="70" t="s">
        <v>386</v>
      </c>
      <c r="C215" s="70" t="s">
        <v>192</v>
      </c>
      <c r="D215" s="70" t="s">
        <v>192</v>
      </c>
      <c r="E215" s="71" t="s">
        <v>491</v>
      </c>
      <c r="F215" s="76">
        <f>SUM(G215,H215)</f>
        <v>3019.8</v>
      </c>
      <c r="G215" s="76">
        <v>3019.8</v>
      </c>
      <c r="H215" s="76">
        <v>0</v>
      </c>
      <c r="I215" s="76">
        <f>SUM(J215,K215)</f>
        <v>1000</v>
      </c>
      <c r="J215" s="76">
        <v>1000</v>
      </c>
      <c r="K215" s="76">
        <v>0</v>
      </c>
      <c r="L215" s="76">
        <f>SUM(M215,N215)</f>
        <v>1050</v>
      </c>
      <c r="M215" s="76">
        <v>1050</v>
      </c>
      <c r="N215" s="76">
        <v>0</v>
      </c>
      <c r="O215" s="77">
        <f t="shared" si="128"/>
        <v>50</v>
      </c>
      <c r="P215" s="77">
        <f t="shared" si="129"/>
        <v>50</v>
      </c>
      <c r="Q215" s="77">
        <f t="shared" si="130"/>
        <v>0</v>
      </c>
      <c r="R215" s="76">
        <f>SUM(S215,T215)</f>
        <v>1103</v>
      </c>
      <c r="S215" s="76">
        <v>1103</v>
      </c>
      <c r="T215" s="76">
        <v>0</v>
      </c>
      <c r="U215" s="76">
        <f>SUM(V215,W215)</f>
        <v>1158</v>
      </c>
      <c r="V215" s="76">
        <v>1158</v>
      </c>
      <c r="W215" s="76">
        <v>0</v>
      </c>
      <c r="X215" s="73"/>
      <c r="Y215" s="66"/>
    </row>
    <row r="216" spans="1:25" ht="12.75" x14ac:dyDescent="0.15">
      <c r="A216" s="70">
        <v>2820</v>
      </c>
      <c r="B216" s="70" t="s">
        <v>386</v>
      </c>
      <c r="C216" s="70" t="s">
        <v>200</v>
      </c>
      <c r="D216" s="70" t="s">
        <v>191</v>
      </c>
      <c r="E216" s="71" t="s">
        <v>492</v>
      </c>
      <c r="F216" s="76">
        <f t="shared" ref="F216:N216" si="140">SUM(F218:F224)</f>
        <v>208768</v>
      </c>
      <c r="G216" s="76">
        <f t="shared" si="140"/>
        <v>120410.7</v>
      </c>
      <c r="H216" s="76">
        <f t="shared" si="140"/>
        <v>88357.3</v>
      </c>
      <c r="I216" s="76">
        <f t="shared" si="140"/>
        <v>128504.1</v>
      </c>
      <c r="J216" s="76">
        <f t="shared" si="140"/>
        <v>89703.6</v>
      </c>
      <c r="K216" s="76">
        <f t="shared" si="140"/>
        <v>38800.5</v>
      </c>
      <c r="L216" s="76">
        <f t="shared" si="140"/>
        <v>134930</v>
      </c>
      <c r="M216" s="76">
        <f>SUM(M218:M224)</f>
        <v>94190</v>
      </c>
      <c r="N216" s="76">
        <f t="shared" si="140"/>
        <v>40740</v>
      </c>
      <c r="O216" s="77">
        <f t="shared" si="128"/>
        <v>6425.8999999999942</v>
      </c>
      <c r="P216" s="77">
        <f t="shared" si="129"/>
        <v>4486.3999999999942</v>
      </c>
      <c r="Q216" s="77">
        <f t="shared" si="130"/>
        <v>1939.5</v>
      </c>
      <c r="R216" s="76">
        <f t="shared" ref="R216:W216" si="141">SUM(R218:R224)</f>
        <v>141676</v>
      </c>
      <c r="S216" s="76">
        <f t="shared" si="141"/>
        <v>98899</v>
      </c>
      <c r="T216" s="76">
        <f t="shared" si="141"/>
        <v>42777</v>
      </c>
      <c r="U216" s="76">
        <f t="shared" si="141"/>
        <v>148760</v>
      </c>
      <c r="V216" s="76">
        <f t="shared" si="141"/>
        <v>103845</v>
      </c>
      <c r="W216" s="76">
        <f t="shared" si="141"/>
        <v>44915</v>
      </c>
      <c r="X216" s="73"/>
      <c r="Y216" s="66"/>
    </row>
    <row r="217" spans="1:25" ht="12.75" x14ac:dyDescent="0.15">
      <c r="A217" s="70"/>
      <c r="B217" s="70"/>
      <c r="C217" s="70"/>
      <c r="D217" s="70"/>
      <c r="E217" s="71" t="s">
        <v>356</v>
      </c>
      <c r="F217" s="78"/>
      <c r="G217" s="78"/>
      <c r="H217" s="78"/>
      <c r="I217" s="78"/>
      <c r="J217" s="78"/>
      <c r="K217" s="78"/>
      <c r="L217" s="78"/>
      <c r="M217" s="78"/>
      <c r="N217" s="78"/>
      <c r="O217" s="77"/>
      <c r="P217" s="77"/>
      <c r="Q217" s="77"/>
      <c r="R217" s="78"/>
      <c r="S217" s="78"/>
      <c r="T217" s="78"/>
      <c r="U217" s="78"/>
      <c r="V217" s="78"/>
      <c r="W217" s="78"/>
      <c r="X217" s="73"/>
      <c r="Y217" s="66"/>
    </row>
    <row r="218" spans="1:25" ht="12.75" x14ac:dyDescent="0.15">
      <c r="A218" s="70">
        <v>2821</v>
      </c>
      <c r="B218" s="70" t="s">
        <v>386</v>
      </c>
      <c r="C218" s="70" t="s">
        <v>200</v>
      </c>
      <c r="D218" s="70" t="s">
        <v>192</v>
      </c>
      <c r="E218" s="71" t="s">
        <v>493</v>
      </c>
      <c r="F218" s="76">
        <f t="shared" ref="F218:F224" si="142">SUM(G218,H218)</f>
        <v>0</v>
      </c>
      <c r="G218" s="76"/>
      <c r="H218" s="76"/>
      <c r="I218" s="76">
        <f t="shared" ref="I218:I224" si="143">SUM(J218,K218)</f>
        <v>21603</v>
      </c>
      <c r="J218" s="76">
        <v>21603</v>
      </c>
      <c r="K218" s="76">
        <v>0</v>
      </c>
      <c r="L218" s="76">
        <f t="shared" ref="L218:L224" si="144">SUM(M218,N218)</f>
        <v>22683</v>
      </c>
      <c r="M218" s="76">
        <v>22683</v>
      </c>
      <c r="N218" s="76">
        <v>0</v>
      </c>
      <c r="O218" s="77">
        <f t="shared" si="128"/>
        <v>1080</v>
      </c>
      <c r="P218" s="77">
        <f t="shared" si="129"/>
        <v>1080</v>
      </c>
      <c r="Q218" s="77">
        <f t="shared" si="130"/>
        <v>0</v>
      </c>
      <c r="R218" s="76">
        <f t="shared" ref="R218:R224" si="145">SUM(S218,T218)</f>
        <v>23817</v>
      </c>
      <c r="S218" s="76">
        <v>23817</v>
      </c>
      <c r="T218" s="76">
        <v>0</v>
      </c>
      <c r="U218" s="76">
        <f t="shared" ref="U218:U224" si="146">SUM(V218,W218)</f>
        <v>25008</v>
      </c>
      <c r="V218" s="76">
        <v>25008</v>
      </c>
      <c r="W218" s="76">
        <v>0</v>
      </c>
      <c r="X218" s="73"/>
      <c r="Y218" s="66"/>
    </row>
    <row r="219" spans="1:25" ht="12.75" x14ac:dyDescent="0.15">
      <c r="A219" s="70">
        <v>2822</v>
      </c>
      <c r="B219" s="70" t="s">
        <v>386</v>
      </c>
      <c r="C219" s="70" t="s">
        <v>200</v>
      </c>
      <c r="D219" s="70" t="s">
        <v>200</v>
      </c>
      <c r="E219" s="71" t="s">
        <v>494</v>
      </c>
      <c r="F219" s="76">
        <f t="shared" si="142"/>
        <v>0</v>
      </c>
      <c r="G219" s="76"/>
      <c r="H219" s="76"/>
      <c r="I219" s="76">
        <f t="shared" si="143"/>
        <v>0</v>
      </c>
      <c r="J219" s="76"/>
      <c r="K219" s="76"/>
      <c r="L219" s="76">
        <f t="shared" si="144"/>
        <v>0</v>
      </c>
      <c r="M219" s="76"/>
      <c r="N219" s="76"/>
      <c r="O219" s="77">
        <f t="shared" si="128"/>
        <v>0</v>
      </c>
      <c r="P219" s="77">
        <f t="shared" si="129"/>
        <v>0</v>
      </c>
      <c r="Q219" s="77">
        <f t="shared" si="130"/>
        <v>0</v>
      </c>
      <c r="R219" s="76">
        <f t="shared" si="145"/>
        <v>0</v>
      </c>
      <c r="S219" s="76"/>
      <c r="T219" s="76"/>
      <c r="U219" s="76">
        <f t="shared" si="146"/>
        <v>0</v>
      </c>
      <c r="V219" s="76"/>
      <c r="W219" s="76"/>
      <c r="X219" s="73"/>
      <c r="Y219" s="66"/>
    </row>
    <row r="220" spans="1:25" ht="12.75" x14ac:dyDescent="0.15">
      <c r="A220" s="70">
        <v>2823</v>
      </c>
      <c r="B220" s="70" t="s">
        <v>386</v>
      </c>
      <c r="C220" s="70" t="s">
        <v>200</v>
      </c>
      <c r="D220" s="70" t="s">
        <v>194</v>
      </c>
      <c r="E220" s="71" t="s">
        <v>495</v>
      </c>
      <c r="F220" s="76">
        <f t="shared" si="142"/>
        <v>142370.4</v>
      </c>
      <c r="G220" s="76">
        <v>62106.6</v>
      </c>
      <c r="H220" s="76">
        <v>80263.8</v>
      </c>
      <c r="I220" s="76">
        <f t="shared" si="143"/>
        <v>88125.5</v>
      </c>
      <c r="J220" s="76">
        <v>49325</v>
      </c>
      <c r="K220" s="76">
        <v>38800.5</v>
      </c>
      <c r="L220" s="76">
        <f t="shared" si="144"/>
        <v>92530</v>
      </c>
      <c r="M220" s="76">
        <v>51790</v>
      </c>
      <c r="N220" s="76">
        <v>40740</v>
      </c>
      <c r="O220" s="77">
        <f t="shared" si="128"/>
        <v>4404.5</v>
      </c>
      <c r="P220" s="77">
        <f t="shared" si="129"/>
        <v>2465</v>
      </c>
      <c r="Q220" s="77">
        <f t="shared" si="130"/>
        <v>1939.5</v>
      </c>
      <c r="R220" s="76">
        <f t="shared" si="145"/>
        <v>97157</v>
      </c>
      <c r="S220" s="76">
        <v>54380</v>
      </c>
      <c r="T220" s="76">
        <v>42777</v>
      </c>
      <c r="U220" s="76">
        <f t="shared" si="146"/>
        <v>102014</v>
      </c>
      <c r="V220" s="76">
        <v>57099</v>
      </c>
      <c r="W220" s="76">
        <v>44915</v>
      </c>
      <c r="X220" s="73"/>
      <c r="Y220" s="66"/>
    </row>
    <row r="221" spans="1:25" ht="12.75" x14ac:dyDescent="0.15">
      <c r="A221" s="70">
        <v>2824</v>
      </c>
      <c r="B221" s="70" t="s">
        <v>386</v>
      </c>
      <c r="C221" s="70" t="s">
        <v>200</v>
      </c>
      <c r="D221" s="70" t="s">
        <v>206</v>
      </c>
      <c r="E221" s="71" t="s">
        <v>496</v>
      </c>
      <c r="F221" s="76">
        <f t="shared" si="142"/>
        <v>66397.600000000006</v>
      </c>
      <c r="G221" s="76">
        <v>58304.1</v>
      </c>
      <c r="H221" s="76">
        <v>8093.5</v>
      </c>
      <c r="I221" s="76">
        <f t="shared" si="143"/>
        <v>17925.599999999999</v>
      </c>
      <c r="J221" s="76">
        <v>17925.599999999999</v>
      </c>
      <c r="K221" s="76">
        <v>0</v>
      </c>
      <c r="L221" s="76">
        <f t="shared" si="144"/>
        <v>18825</v>
      </c>
      <c r="M221" s="76">
        <v>18825</v>
      </c>
      <c r="N221" s="76">
        <v>0</v>
      </c>
      <c r="O221" s="77">
        <f t="shared" si="128"/>
        <v>899.40000000000146</v>
      </c>
      <c r="P221" s="77">
        <f t="shared" si="129"/>
        <v>899.40000000000146</v>
      </c>
      <c r="Q221" s="77">
        <f t="shared" si="130"/>
        <v>0</v>
      </c>
      <c r="R221" s="76">
        <f t="shared" si="145"/>
        <v>19766</v>
      </c>
      <c r="S221" s="76">
        <v>19766</v>
      </c>
      <c r="T221" s="76">
        <v>0</v>
      </c>
      <c r="U221" s="76">
        <f t="shared" si="146"/>
        <v>20755</v>
      </c>
      <c r="V221" s="76">
        <v>20755</v>
      </c>
      <c r="W221" s="76">
        <v>0</v>
      </c>
      <c r="X221" s="73"/>
      <c r="Y221" s="66"/>
    </row>
    <row r="222" spans="1:25" ht="12.75" x14ac:dyDescent="0.15">
      <c r="A222" s="70">
        <v>2825</v>
      </c>
      <c r="B222" s="70" t="s">
        <v>386</v>
      </c>
      <c r="C222" s="70" t="s">
        <v>200</v>
      </c>
      <c r="D222" s="70" t="s">
        <v>196</v>
      </c>
      <c r="E222" s="71" t="s">
        <v>497</v>
      </c>
      <c r="F222" s="76">
        <f t="shared" si="142"/>
        <v>0</v>
      </c>
      <c r="G222" s="76"/>
      <c r="H222" s="76"/>
      <c r="I222" s="76">
        <f t="shared" si="143"/>
        <v>0</v>
      </c>
      <c r="J222" s="76"/>
      <c r="K222" s="76"/>
      <c r="L222" s="76">
        <f t="shared" si="144"/>
        <v>0</v>
      </c>
      <c r="M222" s="76"/>
      <c r="N222" s="76"/>
      <c r="O222" s="77">
        <f t="shared" si="128"/>
        <v>0</v>
      </c>
      <c r="P222" s="77">
        <f t="shared" si="129"/>
        <v>0</v>
      </c>
      <c r="Q222" s="77">
        <f t="shared" si="130"/>
        <v>0</v>
      </c>
      <c r="R222" s="76">
        <f t="shared" si="145"/>
        <v>0</v>
      </c>
      <c r="S222" s="76"/>
      <c r="T222" s="76"/>
      <c r="U222" s="76">
        <f t="shared" si="146"/>
        <v>0</v>
      </c>
      <c r="V222" s="76"/>
      <c r="W222" s="76"/>
      <c r="X222" s="73"/>
      <c r="Y222" s="66"/>
    </row>
    <row r="223" spans="1:25" ht="12.75" x14ac:dyDescent="0.15">
      <c r="A223" s="70">
        <v>2826</v>
      </c>
      <c r="B223" s="70" t="s">
        <v>386</v>
      </c>
      <c r="C223" s="70" t="s">
        <v>200</v>
      </c>
      <c r="D223" s="70" t="s">
        <v>197</v>
      </c>
      <c r="E223" s="71" t="s">
        <v>498</v>
      </c>
      <c r="F223" s="76">
        <f t="shared" si="142"/>
        <v>0</v>
      </c>
      <c r="G223" s="76"/>
      <c r="H223" s="76"/>
      <c r="I223" s="76">
        <f t="shared" si="143"/>
        <v>0</v>
      </c>
      <c r="J223" s="76"/>
      <c r="K223" s="76"/>
      <c r="L223" s="76">
        <f t="shared" si="144"/>
        <v>0</v>
      </c>
      <c r="M223" s="76"/>
      <c r="N223" s="76"/>
      <c r="O223" s="77">
        <f t="shared" si="128"/>
        <v>0</v>
      </c>
      <c r="P223" s="77">
        <f t="shared" si="129"/>
        <v>0</v>
      </c>
      <c r="Q223" s="77">
        <f t="shared" si="130"/>
        <v>0</v>
      </c>
      <c r="R223" s="76">
        <f t="shared" si="145"/>
        <v>0</v>
      </c>
      <c r="S223" s="76"/>
      <c r="T223" s="76"/>
      <c r="U223" s="76">
        <f t="shared" si="146"/>
        <v>0</v>
      </c>
      <c r="V223" s="76"/>
      <c r="W223" s="76"/>
      <c r="X223" s="73"/>
      <c r="Y223" s="66"/>
    </row>
    <row r="224" spans="1:25" ht="25.5" x14ac:dyDescent="0.15">
      <c r="A224" s="70">
        <v>2827</v>
      </c>
      <c r="B224" s="70" t="s">
        <v>386</v>
      </c>
      <c r="C224" s="70" t="s">
        <v>200</v>
      </c>
      <c r="D224" s="70" t="s">
        <v>210</v>
      </c>
      <c r="E224" s="71" t="s">
        <v>499</v>
      </c>
      <c r="F224" s="76">
        <f t="shared" si="142"/>
        <v>0</v>
      </c>
      <c r="G224" s="76"/>
      <c r="H224" s="76"/>
      <c r="I224" s="76">
        <f t="shared" si="143"/>
        <v>850</v>
      </c>
      <c r="J224" s="76">
        <v>850</v>
      </c>
      <c r="K224" s="76">
        <v>0</v>
      </c>
      <c r="L224" s="76">
        <f t="shared" si="144"/>
        <v>892</v>
      </c>
      <c r="M224" s="76">
        <v>892</v>
      </c>
      <c r="N224" s="76">
        <v>0</v>
      </c>
      <c r="O224" s="77">
        <f t="shared" si="128"/>
        <v>42</v>
      </c>
      <c r="P224" s="77">
        <f t="shared" si="129"/>
        <v>42</v>
      </c>
      <c r="Q224" s="77">
        <f t="shared" si="130"/>
        <v>0</v>
      </c>
      <c r="R224" s="76">
        <f t="shared" si="145"/>
        <v>936</v>
      </c>
      <c r="S224" s="76">
        <v>936</v>
      </c>
      <c r="T224" s="76">
        <v>0</v>
      </c>
      <c r="U224" s="76">
        <f t="shared" si="146"/>
        <v>983</v>
      </c>
      <c r="V224" s="76">
        <v>983</v>
      </c>
      <c r="W224" s="76">
        <v>0</v>
      </c>
      <c r="X224" s="73"/>
      <c r="Y224" s="66"/>
    </row>
    <row r="225" spans="1:25" ht="25.5" x14ac:dyDescent="0.15">
      <c r="A225" s="70">
        <v>2830</v>
      </c>
      <c r="B225" s="70" t="s">
        <v>386</v>
      </c>
      <c r="C225" s="70" t="s">
        <v>194</v>
      </c>
      <c r="D225" s="70" t="s">
        <v>191</v>
      </c>
      <c r="E225" s="71" t="s">
        <v>500</v>
      </c>
      <c r="F225" s="76">
        <f t="shared" ref="F225:N225" si="147">SUM(F227:F229)</f>
        <v>0</v>
      </c>
      <c r="G225" s="76">
        <f t="shared" si="147"/>
        <v>0</v>
      </c>
      <c r="H225" s="76">
        <f t="shared" si="147"/>
        <v>0</v>
      </c>
      <c r="I225" s="76">
        <f t="shared" si="147"/>
        <v>0</v>
      </c>
      <c r="J225" s="76">
        <f t="shared" si="147"/>
        <v>0</v>
      </c>
      <c r="K225" s="76">
        <f t="shared" si="147"/>
        <v>0</v>
      </c>
      <c r="L225" s="76">
        <f t="shared" si="147"/>
        <v>0</v>
      </c>
      <c r="M225" s="76">
        <f t="shared" si="147"/>
        <v>0</v>
      </c>
      <c r="N225" s="76">
        <f t="shared" si="147"/>
        <v>0</v>
      </c>
      <c r="O225" s="77">
        <f t="shared" si="128"/>
        <v>0</v>
      </c>
      <c r="P225" s="77">
        <f t="shared" si="129"/>
        <v>0</v>
      </c>
      <c r="Q225" s="77">
        <f t="shared" si="130"/>
        <v>0</v>
      </c>
      <c r="R225" s="76">
        <f t="shared" ref="R225:W225" si="148">SUM(R227:R229)</f>
        <v>0</v>
      </c>
      <c r="S225" s="76">
        <f t="shared" si="148"/>
        <v>0</v>
      </c>
      <c r="T225" s="76">
        <f t="shared" si="148"/>
        <v>0</v>
      </c>
      <c r="U225" s="76">
        <f t="shared" si="148"/>
        <v>0</v>
      </c>
      <c r="V225" s="76">
        <f t="shared" si="148"/>
        <v>0</v>
      </c>
      <c r="W225" s="76">
        <f t="shared" si="148"/>
        <v>0</v>
      </c>
      <c r="X225" s="73"/>
      <c r="Y225" s="66"/>
    </row>
    <row r="226" spans="1:25" ht="12.75" x14ac:dyDescent="0.15">
      <c r="A226" s="70"/>
      <c r="B226" s="70"/>
      <c r="C226" s="70"/>
      <c r="D226" s="70"/>
      <c r="E226" s="71" t="s">
        <v>356</v>
      </c>
      <c r="F226" s="78"/>
      <c r="G226" s="78"/>
      <c r="H226" s="78"/>
      <c r="I226" s="78"/>
      <c r="J226" s="78"/>
      <c r="K226" s="78"/>
      <c r="L226" s="78"/>
      <c r="M226" s="78"/>
      <c r="N226" s="78"/>
      <c r="O226" s="77"/>
      <c r="P226" s="77"/>
      <c r="Q226" s="77"/>
      <c r="R226" s="78"/>
      <c r="S226" s="78"/>
      <c r="T226" s="78"/>
      <c r="U226" s="78"/>
      <c r="V226" s="78"/>
      <c r="W226" s="78"/>
      <c r="X226" s="73"/>
      <c r="Y226" s="66"/>
    </row>
    <row r="227" spans="1:25" ht="12.75" x14ac:dyDescent="0.15">
      <c r="A227" s="70">
        <v>2831</v>
      </c>
      <c r="B227" s="70" t="s">
        <v>386</v>
      </c>
      <c r="C227" s="70" t="s">
        <v>194</v>
      </c>
      <c r="D227" s="70" t="s">
        <v>192</v>
      </c>
      <c r="E227" s="71" t="s">
        <v>501</v>
      </c>
      <c r="F227" s="76">
        <f>SUM(G227,H227)</f>
        <v>0</v>
      </c>
      <c r="G227" s="76"/>
      <c r="H227" s="76"/>
      <c r="I227" s="76">
        <f>SUM(J227,K227)</f>
        <v>0</v>
      </c>
      <c r="J227" s="76"/>
      <c r="K227" s="76"/>
      <c r="L227" s="76">
        <f>SUM(M227,N227)</f>
        <v>0</v>
      </c>
      <c r="M227" s="76"/>
      <c r="N227" s="76"/>
      <c r="O227" s="77">
        <f t="shared" si="128"/>
        <v>0</v>
      </c>
      <c r="P227" s="77">
        <f t="shared" si="129"/>
        <v>0</v>
      </c>
      <c r="Q227" s="77">
        <f t="shared" si="130"/>
        <v>0</v>
      </c>
      <c r="R227" s="76">
        <f>SUM(S227,T227)</f>
        <v>0</v>
      </c>
      <c r="S227" s="76"/>
      <c r="T227" s="76"/>
      <c r="U227" s="76">
        <f>SUM(V227,W227)</f>
        <v>0</v>
      </c>
      <c r="V227" s="76"/>
      <c r="W227" s="76"/>
      <c r="X227" s="73"/>
      <c r="Y227" s="66"/>
    </row>
    <row r="228" spans="1:25" ht="12.75" x14ac:dyDescent="0.15">
      <c r="A228" s="70">
        <v>2832</v>
      </c>
      <c r="B228" s="70" t="s">
        <v>386</v>
      </c>
      <c r="C228" s="70" t="s">
        <v>194</v>
      </c>
      <c r="D228" s="70" t="s">
        <v>200</v>
      </c>
      <c r="E228" s="71" t="s">
        <v>502</v>
      </c>
      <c r="F228" s="76">
        <f>SUM(G228,H228)</f>
        <v>0</v>
      </c>
      <c r="G228" s="76"/>
      <c r="H228" s="76"/>
      <c r="I228" s="76">
        <f>SUM(J228,K228)</f>
        <v>0</v>
      </c>
      <c r="J228" s="76"/>
      <c r="K228" s="76"/>
      <c r="L228" s="76">
        <f>SUM(M228,N228)</f>
        <v>0</v>
      </c>
      <c r="M228" s="76"/>
      <c r="N228" s="76"/>
      <c r="O228" s="77">
        <f t="shared" si="128"/>
        <v>0</v>
      </c>
      <c r="P228" s="77">
        <f t="shared" si="129"/>
        <v>0</v>
      </c>
      <c r="Q228" s="77">
        <f t="shared" si="130"/>
        <v>0</v>
      </c>
      <c r="R228" s="76">
        <f>SUM(S228,T228)</f>
        <v>0</v>
      </c>
      <c r="S228" s="76"/>
      <c r="T228" s="76"/>
      <c r="U228" s="76">
        <f>SUM(V228,W228)</f>
        <v>0</v>
      </c>
      <c r="V228" s="76"/>
      <c r="W228" s="76"/>
      <c r="X228" s="73"/>
      <c r="Y228" s="66"/>
    </row>
    <row r="229" spans="1:25" ht="12.75" x14ac:dyDescent="0.15">
      <c r="A229" s="70">
        <v>2833</v>
      </c>
      <c r="B229" s="70" t="s">
        <v>386</v>
      </c>
      <c r="C229" s="70" t="s">
        <v>194</v>
      </c>
      <c r="D229" s="70" t="s">
        <v>194</v>
      </c>
      <c r="E229" s="71" t="s">
        <v>503</v>
      </c>
      <c r="F229" s="76">
        <f>SUM(G229,H229)</f>
        <v>0</v>
      </c>
      <c r="G229" s="76"/>
      <c r="H229" s="76"/>
      <c r="I229" s="76">
        <f>SUM(J229,K229)</f>
        <v>0</v>
      </c>
      <c r="J229" s="76"/>
      <c r="K229" s="76"/>
      <c r="L229" s="76">
        <f>SUM(M229,N229)</f>
        <v>0</v>
      </c>
      <c r="M229" s="76"/>
      <c r="N229" s="76"/>
      <c r="O229" s="77">
        <f t="shared" si="128"/>
        <v>0</v>
      </c>
      <c r="P229" s="77">
        <f t="shared" si="129"/>
        <v>0</v>
      </c>
      <c r="Q229" s="77">
        <f t="shared" si="130"/>
        <v>0</v>
      </c>
      <c r="R229" s="76">
        <f>SUM(S229,T229)</f>
        <v>0</v>
      </c>
      <c r="S229" s="76"/>
      <c r="T229" s="76"/>
      <c r="U229" s="76">
        <f>SUM(V229,W229)</f>
        <v>0</v>
      </c>
      <c r="V229" s="76"/>
      <c r="W229" s="76"/>
      <c r="X229" s="73"/>
      <c r="Y229" s="66"/>
    </row>
    <row r="230" spans="1:25" ht="12.75" x14ac:dyDescent="0.15">
      <c r="A230" s="70">
        <v>2840</v>
      </c>
      <c r="B230" s="70" t="s">
        <v>386</v>
      </c>
      <c r="C230" s="70" t="s">
        <v>206</v>
      </c>
      <c r="D230" s="70" t="s">
        <v>191</v>
      </c>
      <c r="E230" s="71" t="s">
        <v>504</v>
      </c>
      <c r="F230" s="76">
        <f t="shared" ref="F230:N230" si="149">SUM(F232:F234)</f>
        <v>0</v>
      </c>
      <c r="G230" s="76">
        <f t="shared" si="149"/>
        <v>0</v>
      </c>
      <c r="H230" s="76">
        <f t="shared" si="149"/>
        <v>0</v>
      </c>
      <c r="I230" s="76">
        <f t="shared" si="149"/>
        <v>0</v>
      </c>
      <c r="J230" s="76">
        <f t="shared" si="149"/>
        <v>0</v>
      </c>
      <c r="K230" s="76">
        <f t="shared" si="149"/>
        <v>0</v>
      </c>
      <c r="L230" s="76">
        <f t="shared" si="149"/>
        <v>0</v>
      </c>
      <c r="M230" s="76">
        <f t="shared" si="149"/>
        <v>0</v>
      </c>
      <c r="N230" s="76">
        <f t="shared" si="149"/>
        <v>0</v>
      </c>
      <c r="O230" s="77">
        <f t="shared" si="128"/>
        <v>0</v>
      </c>
      <c r="P230" s="77">
        <f t="shared" si="129"/>
        <v>0</v>
      </c>
      <c r="Q230" s="77">
        <f t="shared" si="130"/>
        <v>0</v>
      </c>
      <c r="R230" s="76">
        <f t="shared" ref="R230:W230" si="150">SUM(R232:R234)</f>
        <v>0</v>
      </c>
      <c r="S230" s="76">
        <f t="shared" si="150"/>
        <v>0</v>
      </c>
      <c r="T230" s="76">
        <f t="shared" si="150"/>
        <v>0</v>
      </c>
      <c r="U230" s="76">
        <f t="shared" si="150"/>
        <v>0</v>
      </c>
      <c r="V230" s="76">
        <f t="shared" si="150"/>
        <v>0</v>
      </c>
      <c r="W230" s="76">
        <f t="shared" si="150"/>
        <v>0</v>
      </c>
      <c r="X230" s="73"/>
      <c r="Y230" s="66"/>
    </row>
    <row r="231" spans="1:25" ht="12.75" x14ac:dyDescent="0.15">
      <c r="A231" s="70"/>
      <c r="B231" s="70"/>
      <c r="C231" s="70"/>
      <c r="D231" s="70"/>
      <c r="E231" s="71" t="s">
        <v>356</v>
      </c>
      <c r="F231" s="78"/>
      <c r="G231" s="78"/>
      <c r="H231" s="78"/>
      <c r="I231" s="78"/>
      <c r="J231" s="78"/>
      <c r="K231" s="78"/>
      <c r="L231" s="78"/>
      <c r="M231" s="78"/>
      <c r="N231" s="78"/>
      <c r="O231" s="77"/>
      <c r="P231" s="77"/>
      <c r="Q231" s="77"/>
      <c r="R231" s="78"/>
      <c r="S231" s="78"/>
      <c r="T231" s="78"/>
      <c r="U231" s="78"/>
      <c r="V231" s="78"/>
      <c r="W231" s="78"/>
      <c r="X231" s="73"/>
      <c r="Y231" s="66"/>
    </row>
    <row r="232" spans="1:25" ht="12.75" x14ac:dyDescent="0.15">
      <c r="A232" s="70">
        <v>2841</v>
      </c>
      <c r="B232" s="70" t="s">
        <v>386</v>
      </c>
      <c r="C232" s="70" t="s">
        <v>206</v>
      </c>
      <c r="D232" s="70" t="s">
        <v>192</v>
      </c>
      <c r="E232" s="71" t="s">
        <v>505</v>
      </c>
      <c r="F232" s="76">
        <f>SUM(G232,H232)</f>
        <v>0</v>
      </c>
      <c r="G232" s="76"/>
      <c r="H232" s="76"/>
      <c r="I232" s="76">
        <f>SUM(J232,K232)</f>
        <v>0</v>
      </c>
      <c r="J232" s="76"/>
      <c r="K232" s="76"/>
      <c r="L232" s="76">
        <f>SUM(M232,N232)</f>
        <v>0</v>
      </c>
      <c r="M232" s="76"/>
      <c r="N232" s="76"/>
      <c r="O232" s="77">
        <f t="shared" si="128"/>
        <v>0</v>
      </c>
      <c r="P232" s="77">
        <f t="shared" si="129"/>
        <v>0</v>
      </c>
      <c r="Q232" s="77">
        <f t="shared" si="130"/>
        <v>0</v>
      </c>
      <c r="R232" s="76">
        <f>SUM(S232,T232)</f>
        <v>0</v>
      </c>
      <c r="S232" s="76"/>
      <c r="T232" s="76"/>
      <c r="U232" s="76">
        <f>SUM(V232,W232)</f>
        <v>0</v>
      </c>
      <c r="V232" s="76"/>
      <c r="W232" s="76"/>
      <c r="X232" s="73"/>
      <c r="Y232" s="66"/>
    </row>
    <row r="233" spans="1:25" ht="25.5" x14ac:dyDescent="0.15">
      <c r="A233" s="70">
        <v>2842</v>
      </c>
      <c r="B233" s="70" t="s">
        <v>386</v>
      </c>
      <c r="C233" s="70" t="s">
        <v>206</v>
      </c>
      <c r="D233" s="70" t="s">
        <v>200</v>
      </c>
      <c r="E233" s="71" t="s">
        <v>506</v>
      </c>
      <c r="F233" s="76">
        <f>SUM(G233,H233)</f>
        <v>0</v>
      </c>
      <c r="G233" s="76"/>
      <c r="H233" s="76"/>
      <c r="I233" s="76">
        <f>SUM(J233,K233)</f>
        <v>0</v>
      </c>
      <c r="J233" s="76"/>
      <c r="K233" s="76"/>
      <c r="L233" s="76">
        <f>SUM(M233,N233)</f>
        <v>0</v>
      </c>
      <c r="M233" s="76"/>
      <c r="N233" s="76"/>
      <c r="O233" s="77">
        <f t="shared" si="128"/>
        <v>0</v>
      </c>
      <c r="P233" s="77">
        <f t="shared" si="129"/>
        <v>0</v>
      </c>
      <c r="Q233" s="77">
        <f t="shared" si="130"/>
        <v>0</v>
      </c>
      <c r="R233" s="76">
        <f>SUM(S233,T233)</f>
        <v>0</v>
      </c>
      <c r="S233" s="76"/>
      <c r="T233" s="76"/>
      <c r="U233" s="76">
        <f>SUM(V233,W233)</f>
        <v>0</v>
      </c>
      <c r="V233" s="76"/>
      <c r="W233" s="76"/>
      <c r="X233" s="73"/>
      <c r="Y233" s="66"/>
    </row>
    <row r="234" spans="1:25" ht="12.75" x14ac:dyDescent="0.15">
      <c r="A234" s="70">
        <v>2843</v>
      </c>
      <c r="B234" s="70" t="s">
        <v>386</v>
      </c>
      <c r="C234" s="70" t="s">
        <v>206</v>
      </c>
      <c r="D234" s="70" t="s">
        <v>194</v>
      </c>
      <c r="E234" s="71" t="s">
        <v>504</v>
      </c>
      <c r="F234" s="76">
        <f>SUM(G234,H234)</f>
        <v>0</v>
      </c>
      <c r="G234" s="76"/>
      <c r="H234" s="76"/>
      <c r="I234" s="76">
        <f>SUM(J234,K234)</f>
        <v>0</v>
      </c>
      <c r="J234" s="76"/>
      <c r="K234" s="76"/>
      <c r="L234" s="76">
        <f>SUM(M234,N234)</f>
        <v>0</v>
      </c>
      <c r="M234" s="76"/>
      <c r="N234" s="76"/>
      <c r="O234" s="77">
        <f t="shared" si="128"/>
        <v>0</v>
      </c>
      <c r="P234" s="77">
        <f t="shared" si="129"/>
        <v>0</v>
      </c>
      <c r="Q234" s="77">
        <f t="shared" si="130"/>
        <v>0</v>
      </c>
      <c r="R234" s="76">
        <f>SUM(S234,T234)</f>
        <v>0</v>
      </c>
      <c r="S234" s="76"/>
      <c r="T234" s="76"/>
      <c r="U234" s="76">
        <f>SUM(V234,W234)</f>
        <v>0</v>
      </c>
      <c r="V234" s="76"/>
      <c r="W234" s="76"/>
      <c r="X234" s="73"/>
      <c r="Y234" s="66"/>
    </row>
    <row r="235" spans="1:25" ht="25.5" x14ac:dyDescent="0.15">
      <c r="A235" s="70">
        <v>2850</v>
      </c>
      <c r="B235" s="70" t="s">
        <v>386</v>
      </c>
      <c r="C235" s="70" t="s">
        <v>196</v>
      </c>
      <c r="D235" s="70" t="s">
        <v>191</v>
      </c>
      <c r="E235" s="71" t="s">
        <v>507</v>
      </c>
      <c r="F235" s="76">
        <f t="shared" ref="F235:N235" si="151">SUM(F237)</f>
        <v>0</v>
      </c>
      <c r="G235" s="76">
        <f t="shared" si="151"/>
        <v>0</v>
      </c>
      <c r="H235" s="76">
        <f t="shared" si="151"/>
        <v>0</v>
      </c>
      <c r="I235" s="76">
        <f t="shared" si="151"/>
        <v>0</v>
      </c>
      <c r="J235" s="76">
        <f t="shared" si="151"/>
        <v>0</v>
      </c>
      <c r="K235" s="76">
        <f t="shared" si="151"/>
        <v>0</v>
      </c>
      <c r="L235" s="76">
        <f t="shared" si="151"/>
        <v>0</v>
      </c>
      <c r="M235" s="76">
        <f t="shared" si="151"/>
        <v>0</v>
      </c>
      <c r="N235" s="76">
        <f t="shared" si="151"/>
        <v>0</v>
      </c>
      <c r="O235" s="77">
        <f t="shared" si="128"/>
        <v>0</v>
      </c>
      <c r="P235" s="77">
        <f t="shared" si="129"/>
        <v>0</v>
      </c>
      <c r="Q235" s="77">
        <f t="shared" si="130"/>
        <v>0</v>
      </c>
      <c r="R235" s="76">
        <f t="shared" ref="R235:W235" si="152">SUM(R237)</f>
        <v>0</v>
      </c>
      <c r="S235" s="76">
        <f t="shared" si="152"/>
        <v>0</v>
      </c>
      <c r="T235" s="76">
        <f t="shared" si="152"/>
        <v>0</v>
      </c>
      <c r="U235" s="76">
        <f t="shared" si="152"/>
        <v>0</v>
      </c>
      <c r="V235" s="76">
        <f t="shared" si="152"/>
        <v>0</v>
      </c>
      <c r="W235" s="76">
        <f t="shared" si="152"/>
        <v>0</v>
      </c>
      <c r="X235" s="73"/>
      <c r="Y235" s="66"/>
    </row>
    <row r="236" spans="1:25" ht="12.75" x14ac:dyDescent="0.15">
      <c r="A236" s="70"/>
      <c r="B236" s="70"/>
      <c r="C236" s="70"/>
      <c r="D236" s="70"/>
      <c r="E236" s="71" t="s">
        <v>356</v>
      </c>
      <c r="F236" s="78"/>
      <c r="G236" s="78"/>
      <c r="H236" s="78"/>
      <c r="I236" s="78"/>
      <c r="J236" s="78"/>
      <c r="K236" s="78"/>
      <c r="L236" s="78"/>
      <c r="M236" s="78"/>
      <c r="N236" s="78"/>
      <c r="O236" s="77"/>
      <c r="P236" s="77"/>
      <c r="Q236" s="77"/>
      <c r="R236" s="78"/>
      <c r="S236" s="78"/>
      <c r="T236" s="78"/>
      <c r="U236" s="78"/>
      <c r="V236" s="78"/>
      <c r="W236" s="78"/>
      <c r="X236" s="73"/>
      <c r="Y236" s="66"/>
    </row>
    <row r="237" spans="1:25" ht="25.5" x14ac:dyDescent="0.15">
      <c r="A237" s="70">
        <v>2851</v>
      </c>
      <c r="B237" s="70" t="s">
        <v>386</v>
      </c>
      <c r="C237" s="70" t="s">
        <v>196</v>
      </c>
      <c r="D237" s="70" t="s">
        <v>192</v>
      </c>
      <c r="E237" s="71" t="s">
        <v>507</v>
      </c>
      <c r="F237" s="76">
        <f>SUM(G237,H237)</f>
        <v>0</v>
      </c>
      <c r="G237" s="76"/>
      <c r="H237" s="76"/>
      <c r="I237" s="76">
        <f>SUM(J237,K237)</f>
        <v>0</v>
      </c>
      <c r="J237" s="76"/>
      <c r="K237" s="76"/>
      <c r="L237" s="76">
        <f>SUM(M237,N237)</f>
        <v>0</v>
      </c>
      <c r="M237" s="76"/>
      <c r="N237" s="76"/>
      <c r="O237" s="77">
        <f t="shared" si="128"/>
        <v>0</v>
      </c>
      <c r="P237" s="77">
        <f t="shared" si="129"/>
        <v>0</v>
      </c>
      <c r="Q237" s="77">
        <f t="shared" si="130"/>
        <v>0</v>
      </c>
      <c r="R237" s="76">
        <f>SUM(S237,T237)</f>
        <v>0</v>
      </c>
      <c r="S237" s="76"/>
      <c r="T237" s="76"/>
      <c r="U237" s="76">
        <f>SUM(V237,W237)</f>
        <v>0</v>
      </c>
      <c r="V237" s="76"/>
      <c r="W237" s="76"/>
      <c r="X237" s="73"/>
      <c r="Y237" s="66"/>
    </row>
    <row r="238" spans="1:25" ht="12.75" x14ac:dyDescent="0.15">
      <c r="A238" s="70">
        <v>2860</v>
      </c>
      <c r="B238" s="70" t="s">
        <v>386</v>
      </c>
      <c r="C238" s="70" t="s">
        <v>197</v>
      </c>
      <c r="D238" s="70" t="s">
        <v>191</v>
      </c>
      <c r="E238" s="71" t="s">
        <v>508</v>
      </c>
      <c r="F238" s="76">
        <f t="shared" ref="F238:N238" si="153">SUM(F240)</f>
        <v>0</v>
      </c>
      <c r="G238" s="76">
        <f t="shared" si="153"/>
        <v>0</v>
      </c>
      <c r="H238" s="76">
        <f t="shared" si="153"/>
        <v>0</v>
      </c>
      <c r="I238" s="76">
        <f t="shared" si="153"/>
        <v>0</v>
      </c>
      <c r="J238" s="76">
        <f t="shared" si="153"/>
        <v>0</v>
      </c>
      <c r="K238" s="76">
        <f t="shared" si="153"/>
        <v>0</v>
      </c>
      <c r="L238" s="76">
        <f t="shared" si="153"/>
        <v>0</v>
      </c>
      <c r="M238" s="76">
        <f t="shared" si="153"/>
        <v>0</v>
      </c>
      <c r="N238" s="76">
        <f t="shared" si="153"/>
        <v>0</v>
      </c>
      <c r="O238" s="77">
        <f t="shared" si="128"/>
        <v>0</v>
      </c>
      <c r="P238" s="77">
        <f t="shared" si="129"/>
        <v>0</v>
      </c>
      <c r="Q238" s="77">
        <f t="shared" si="130"/>
        <v>0</v>
      </c>
      <c r="R238" s="76">
        <f t="shared" ref="R238:W238" si="154">SUM(R240)</f>
        <v>0</v>
      </c>
      <c r="S238" s="76">
        <f t="shared" si="154"/>
        <v>0</v>
      </c>
      <c r="T238" s="76">
        <f t="shared" si="154"/>
        <v>0</v>
      </c>
      <c r="U238" s="76">
        <f t="shared" si="154"/>
        <v>0</v>
      </c>
      <c r="V238" s="76">
        <f t="shared" si="154"/>
        <v>0</v>
      </c>
      <c r="W238" s="76">
        <f t="shared" si="154"/>
        <v>0</v>
      </c>
      <c r="X238" s="73"/>
      <c r="Y238" s="66"/>
    </row>
    <row r="239" spans="1:25" ht="12.75" x14ac:dyDescent="0.15">
      <c r="A239" s="70"/>
      <c r="B239" s="70"/>
      <c r="C239" s="70"/>
      <c r="D239" s="70"/>
      <c r="E239" s="71" t="s">
        <v>356</v>
      </c>
      <c r="F239" s="78"/>
      <c r="G239" s="78"/>
      <c r="H239" s="78"/>
      <c r="I239" s="78"/>
      <c r="J239" s="78"/>
      <c r="K239" s="78"/>
      <c r="L239" s="78"/>
      <c r="M239" s="78"/>
      <c r="N239" s="78"/>
      <c r="O239" s="77"/>
      <c r="P239" s="77"/>
      <c r="Q239" s="77"/>
      <c r="R239" s="78"/>
      <c r="S239" s="78"/>
      <c r="T239" s="78"/>
      <c r="U239" s="78"/>
      <c r="V239" s="78"/>
      <c r="W239" s="78"/>
      <c r="X239" s="73"/>
      <c r="Y239" s="66"/>
    </row>
    <row r="240" spans="1:25" ht="12.75" x14ac:dyDescent="0.15">
      <c r="A240" s="70">
        <v>2861</v>
      </c>
      <c r="B240" s="70" t="s">
        <v>386</v>
      </c>
      <c r="C240" s="70" t="s">
        <v>197</v>
      </c>
      <c r="D240" s="70" t="s">
        <v>192</v>
      </c>
      <c r="E240" s="71" t="s">
        <v>508</v>
      </c>
      <c r="F240" s="76">
        <f>SUM(G240,H240)</f>
        <v>0</v>
      </c>
      <c r="G240" s="76"/>
      <c r="H240" s="76"/>
      <c r="I240" s="76">
        <f>SUM(J240,K240)</f>
        <v>0</v>
      </c>
      <c r="J240" s="76"/>
      <c r="K240" s="76"/>
      <c r="L240" s="76">
        <f>SUM(M240,N240)</f>
        <v>0</v>
      </c>
      <c r="M240" s="76"/>
      <c r="N240" s="76"/>
      <c r="O240" s="77">
        <f t="shared" si="128"/>
        <v>0</v>
      </c>
      <c r="P240" s="77">
        <f t="shared" si="129"/>
        <v>0</v>
      </c>
      <c r="Q240" s="77">
        <f t="shared" si="130"/>
        <v>0</v>
      </c>
      <c r="R240" s="76">
        <f>SUM(S240,T240)</f>
        <v>0</v>
      </c>
      <c r="S240" s="76"/>
      <c r="T240" s="76"/>
      <c r="U240" s="76">
        <f>SUM(V240,W240)</f>
        <v>0</v>
      </c>
      <c r="V240" s="76"/>
      <c r="W240" s="76"/>
      <c r="X240" s="73"/>
      <c r="Y240" s="66"/>
    </row>
    <row r="241" spans="1:25" ht="38.25" x14ac:dyDescent="0.15">
      <c r="A241" s="70">
        <v>2900</v>
      </c>
      <c r="B241" s="70" t="s">
        <v>212</v>
      </c>
      <c r="C241" s="70" t="s">
        <v>191</v>
      </c>
      <c r="D241" s="70" t="s">
        <v>191</v>
      </c>
      <c r="E241" s="71" t="s">
        <v>509</v>
      </c>
      <c r="F241" s="76">
        <f t="shared" ref="F241:N241" si="155">SUM(F243,F247,F251,F255,F259,F263,F266,F269)</f>
        <v>496386.89999999997</v>
      </c>
      <c r="G241" s="76">
        <f t="shared" si="155"/>
        <v>476345.89999999997</v>
      </c>
      <c r="H241" s="76">
        <f t="shared" si="155"/>
        <v>20041</v>
      </c>
      <c r="I241" s="76">
        <f t="shared" si="155"/>
        <v>592800.30000000005</v>
      </c>
      <c r="J241" s="76">
        <f t="shared" si="155"/>
        <v>592800.30000000005</v>
      </c>
      <c r="K241" s="76">
        <f t="shared" si="155"/>
        <v>0</v>
      </c>
      <c r="L241" s="76">
        <f t="shared" si="155"/>
        <v>622440</v>
      </c>
      <c r="M241" s="76">
        <f t="shared" si="155"/>
        <v>622440</v>
      </c>
      <c r="N241" s="76">
        <f t="shared" si="155"/>
        <v>0</v>
      </c>
      <c r="O241" s="77">
        <f t="shared" si="128"/>
        <v>29639.699999999953</v>
      </c>
      <c r="P241" s="77">
        <f t="shared" si="129"/>
        <v>29639.699999999953</v>
      </c>
      <c r="Q241" s="77">
        <f t="shared" si="130"/>
        <v>0</v>
      </c>
      <c r="R241" s="76">
        <f t="shared" ref="R241:W241" si="156">SUM(R243,R247,R251,R255,R259,R263,R266,R269)</f>
        <v>653562</v>
      </c>
      <c r="S241" s="76">
        <f t="shared" si="156"/>
        <v>653562</v>
      </c>
      <c r="T241" s="76">
        <f t="shared" si="156"/>
        <v>0</v>
      </c>
      <c r="U241" s="76">
        <f t="shared" si="156"/>
        <v>686240</v>
      </c>
      <c r="V241" s="76">
        <f t="shared" si="156"/>
        <v>686240</v>
      </c>
      <c r="W241" s="76">
        <f t="shared" si="156"/>
        <v>0</v>
      </c>
      <c r="X241" s="73"/>
      <c r="Y241" s="66"/>
    </row>
    <row r="242" spans="1:25" ht="12.75" x14ac:dyDescent="0.15">
      <c r="A242" s="70"/>
      <c r="B242" s="70"/>
      <c r="C242" s="70"/>
      <c r="D242" s="70"/>
      <c r="E242" s="71" t="s">
        <v>356</v>
      </c>
      <c r="F242" s="78"/>
      <c r="G242" s="78"/>
      <c r="H242" s="78"/>
      <c r="I242" s="78"/>
      <c r="J242" s="78"/>
      <c r="K242" s="78"/>
      <c r="L242" s="78"/>
      <c r="M242" s="78"/>
      <c r="N242" s="78"/>
      <c r="O242" s="77"/>
      <c r="P242" s="77"/>
      <c r="Q242" s="77"/>
      <c r="R242" s="78"/>
      <c r="S242" s="78"/>
      <c r="T242" s="78"/>
      <c r="U242" s="78"/>
      <c r="V242" s="78"/>
      <c r="W242" s="78"/>
      <c r="X242" s="73"/>
      <c r="Y242" s="66"/>
    </row>
    <row r="243" spans="1:25" ht="12.75" x14ac:dyDescent="0.15">
      <c r="A243" s="70">
        <v>2910</v>
      </c>
      <c r="B243" s="70" t="s">
        <v>212</v>
      </c>
      <c r="C243" s="70" t="s">
        <v>192</v>
      </c>
      <c r="D243" s="70" t="s">
        <v>191</v>
      </c>
      <c r="E243" s="71" t="s">
        <v>510</v>
      </c>
      <c r="F243" s="76">
        <f t="shared" ref="F243:N243" si="157">SUM(F245:F246)</f>
        <v>273278.8</v>
      </c>
      <c r="G243" s="76">
        <f t="shared" si="157"/>
        <v>270295.09999999998</v>
      </c>
      <c r="H243" s="76">
        <f t="shared" si="157"/>
        <v>2983.7</v>
      </c>
      <c r="I243" s="76">
        <f t="shared" si="157"/>
        <v>352069.2</v>
      </c>
      <c r="J243" s="76">
        <f t="shared" si="157"/>
        <v>352069.2</v>
      </c>
      <c r="K243" s="76">
        <f t="shared" si="157"/>
        <v>0</v>
      </c>
      <c r="L243" s="76">
        <f t="shared" si="157"/>
        <v>369673</v>
      </c>
      <c r="M243" s="76">
        <f t="shared" si="157"/>
        <v>369673</v>
      </c>
      <c r="N243" s="76">
        <f t="shared" si="157"/>
        <v>0</v>
      </c>
      <c r="O243" s="77">
        <f t="shared" si="128"/>
        <v>17603.799999999988</v>
      </c>
      <c r="P243" s="77">
        <f t="shared" si="129"/>
        <v>17603.799999999988</v>
      </c>
      <c r="Q243" s="77">
        <f t="shared" si="130"/>
        <v>0</v>
      </c>
      <c r="R243" s="76">
        <f t="shared" ref="R243:W243" si="158">SUM(R245:R246)</f>
        <v>388157</v>
      </c>
      <c r="S243" s="76">
        <f t="shared" si="158"/>
        <v>388157</v>
      </c>
      <c r="T243" s="76">
        <f t="shared" si="158"/>
        <v>0</v>
      </c>
      <c r="U243" s="76">
        <f t="shared" si="158"/>
        <v>407565</v>
      </c>
      <c r="V243" s="76">
        <f t="shared" si="158"/>
        <v>407565</v>
      </c>
      <c r="W243" s="76">
        <f t="shared" si="158"/>
        <v>0</v>
      </c>
      <c r="X243" s="73"/>
      <c r="Y243" s="66"/>
    </row>
    <row r="244" spans="1:25" ht="12.75" x14ac:dyDescent="0.15">
      <c r="A244" s="70"/>
      <c r="B244" s="70"/>
      <c r="C244" s="70"/>
      <c r="D244" s="70"/>
      <c r="E244" s="71" t="s">
        <v>356</v>
      </c>
      <c r="F244" s="78"/>
      <c r="G244" s="78"/>
      <c r="H244" s="78"/>
      <c r="I244" s="78"/>
      <c r="J244" s="78"/>
      <c r="K244" s="78"/>
      <c r="L244" s="78"/>
      <c r="M244" s="78"/>
      <c r="N244" s="78"/>
      <c r="O244" s="77"/>
      <c r="P244" s="77"/>
      <c r="Q244" s="77"/>
      <c r="R244" s="78"/>
      <c r="S244" s="78"/>
      <c r="T244" s="78"/>
      <c r="U244" s="78"/>
      <c r="V244" s="78"/>
      <c r="W244" s="78"/>
      <c r="X244" s="73"/>
      <c r="Y244" s="66"/>
    </row>
    <row r="245" spans="1:25" ht="12.75" x14ac:dyDescent="0.15">
      <c r="A245" s="70">
        <v>2911</v>
      </c>
      <c r="B245" s="70" t="s">
        <v>212</v>
      </c>
      <c r="C245" s="70" t="s">
        <v>192</v>
      </c>
      <c r="D245" s="70" t="s">
        <v>192</v>
      </c>
      <c r="E245" s="71" t="s">
        <v>511</v>
      </c>
      <c r="F245" s="76">
        <f>SUM(G245,H245)</f>
        <v>273278.8</v>
      </c>
      <c r="G245" s="76">
        <v>270295.09999999998</v>
      </c>
      <c r="H245" s="76">
        <v>2983.7</v>
      </c>
      <c r="I245" s="76">
        <f>SUM(J245,K245)</f>
        <v>352069.2</v>
      </c>
      <c r="J245" s="76">
        <v>352069.2</v>
      </c>
      <c r="K245" s="76">
        <v>0</v>
      </c>
      <c r="L245" s="76">
        <f>SUM(M245,N245)</f>
        <v>369673</v>
      </c>
      <c r="M245" s="76">
        <v>369673</v>
      </c>
      <c r="N245" s="76">
        <v>0</v>
      </c>
      <c r="O245" s="77">
        <f t="shared" si="128"/>
        <v>17603.799999999988</v>
      </c>
      <c r="P245" s="77">
        <f t="shared" si="129"/>
        <v>17603.799999999988</v>
      </c>
      <c r="Q245" s="77">
        <f t="shared" si="130"/>
        <v>0</v>
      </c>
      <c r="R245" s="76">
        <f>SUM(S245,T245)</f>
        <v>388157</v>
      </c>
      <c r="S245" s="76">
        <v>388157</v>
      </c>
      <c r="T245" s="76">
        <v>0</v>
      </c>
      <c r="U245" s="76">
        <f>SUM(V245,W245)</f>
        <v>407565</v>
      </c>
      <c r="V245" s="76">
        <v>407565</v>
      </c>
      <c r="W245" s="76">
        <v>0</v>
      </c>
      <c r="X245" s="73"/>
      <c r="Y245" s="66"/>
    </row>
    <row r="246" spans="1:25" ht="12.75" x14ac:dyDescent="0.15">
      <c r="A246" s="70">
        <v>2912</v>
      </c>
      <c r="B246" s="70" t="s">
        <v>212</v>
      </c>
      <c r="C246" s="70" t="s">
        <v>192</v>
      </c>
      <c r="D246" s="70" t="s">
        <v>200</v>
      </c>
      <c r="E246" s="71" t="s">
        <v>512</v>
      </c>
      <c r="F246" s="76">
        <f>SUM(G246,H246)</f>
        <v>0</v>
      </c>
      <c r="G246" s="76"/>
      <c r="H246" s="76"/>
      <c r="I246" s="76">
        <f>SUM(J246,K246)</f>
        <v>0</v>
      </c>
      <c r="J246" s="76"/>
      <c r="K246" s="76"/>
      <c r="L246" s="76">
        <f>SUM(M246,N246)</f>
        <v>0</v>
      </c>
      <c r="M246" s="76"/>
      <c r="N246" s="76"/>
      <c r="O246" s="77">
        <f t="shared" si="128"/>
        <v>0</v>
      </c>
      <c r="P246" s="77">
        <f t="shared" si="129"/>
        <v>0</v>
      </c>
      <c r="Q246" s="77">
        <f t="shared" si="130"/>
        <v>0</v>
      </c>
      <c r="R246" s="76">
        <f>SUM(S246,T246)</f>
        <v>0</v>
      </c>
      <c r="S246" s="76"/>
      <c r="T246" s="76"/>
      <c r="U246" s="76">
        <f>SUM(V246,W246)</f>
        <v>0</v>
      </c>
      <c r="V246" s="76"/>
      <c r="W246" s="76"/>
      <c r="X246" s="73"/>
      <c r="Y246" s="66"/>
    </row>
    <row r="247" spans="1:25" ht="12.75" x14ac:dyDescent="0.15">
      <c r="A247" s="70">
        <v>2920</v>
      </c>
      <c r="B247" s="70" t="s">
        <v>212</v>
      </c>
      <c r="C247" s="70" t="s">
        <v>200</v>
      </c>
      <c r="D247" s="70" t="s">
        <v>191</v>
      </c>
      <c r="E247" s="71" t="s">
        <v>513</v>
      </c>
      <c r="F247" s="76">
        <f t="shared" ref="F247:N247" si="159">SUM(F249:F250)</f>
        <v>0</v>
      </c>
      <c r="G247" s="76">
        <f t="shared" si="159"/>
        <v>0</v>
      </c>
      <c r="H247" s="76">
        <f t="shared" si="159"/>
        <v>0</v>
      </c>
      <c r="I247" s="76">
        <f t="shared" si="159"/>
        <v>0</v>
      </c>
      <c r="J247" s="76">
        <f t="shared" si="159"/>
        <v>0</v>
      </c>
      <c r="K247" s="76">
        <f t="shared" si="159"/>
        <v>0</v>
      </c>
      <c r="L247" s="76">
        <f t="shared" si="159"/>
        <v>0</v>
      </c>
      <c r="M247" s="76">
        <f t="shared" si="159"/>
        <v>0</v>
      </c>
      <c r="N247" s="76">
        <f t="shared" si="159"/>
        <v>0</v>
      </c>
      <c r="O247" s="77">
        <f t="shared" si="128"/>
        <v>0</v>
      </c>
      <c r="P247" s="77">
        <f t="shared" si="129"/>
        <v>0</v>
      </c>
      <c r="Q247" s="77">
        <f t="shared" si="130"/>
        <v>0</v>
      </c>
      <c r="R247" s="76">
        <f t="shared" ref="R247:W247" si="160">SUM(R249:R250)</f>
        <v>0</v>
      </c>
      <c r="S247" s="76">
        <f t="shared" si="160"/>
        <v>0</v>
      </c>
      <c r="T247" s="76">
        <f t="shared" si="160"/>
        <v>0</v>
      </c>
      <c r="U247" s="76">
        <f t="shared" si="160"/>
        <v>0</v>
      </c>
      <c r="V247" s="76">
        <f t="shared" si="160"/>
        <v>0</v>
      </c>
      <c r="W247" s="76">
        <f t="shared" si="160"/>
        <v>0</v>
      </c>
      <c r="X247" s="73"/>
      <c r="Y247" s="66"/>
    </row>
    <row r="248" spans="1:25" ht="12.75" x14ac:dyDescent="0.15">
      <c r="A248" s="70"/>
      <c r="B248" s="70"/>
      <c r="C248" s="70"/>
      <c r="D248" s="70"/>
      <c r="E248" s="71" t="s">
        <v>356</v>
      </c>
      <c r="F248" s="78"/>
      <c r="G248" s="78"/>
      <c r="H248" s="78"/>
      <c r="I248" s="78"/>
      <c r="J248" s="78"/>
      <c r="K248" s="78"/>
      <c r="L248" s="78"/>
      <c r="M248" s="78"/>
      <c r="N248" s="78"/>
      <c r="O248" s="77"/>
      <c r="P248" s="77"/>
      <c r="Q248" s="77"/>
      <c r="R248" s="78"/>
      <c r="S248" s="78"/>
      <c r="T248" s="78"/>
      <c r="U248" s="78"/>
      <c r="V248" s="78"/>
      <c r="W248" s="78"/>
      <c r="X248" s="73"/>
      <c r="Y248" s="66"/>
    </row>
    <row r="249" spans="1:25" ht="12.75" x14ac:dyDescent="0.15">
      <c r="A249" s="70">
        <v>2921</v>
      </c>
      <c r="B249" s="70" t="s">
        <v>212</v>
      </c>
      <c r="C249" s="70" t="s">
        <v>200</v>
      </c>
      <c r="D249" s="70" t="s">
        <v>192</v>
      </c>
      <c r="E249" s="71" t="s">
        <v>514</v>
      </c>
      <c r="F249" s="76">
        <f>SUM(G249,H249)</f>
        <v>0</v>
      </c>
      <c r="G249" s="76"/>
      <c r="H249" s="76"/>
      <c r="I249" s="76">
        <f>SUM(J249,K249)</f>
        <v>0</v>
      </c>
      <c r="J249" s="76"/>
      <c r="K249" s="76"/>
      <c r="L249" s="76">
        <f>SUM(M249,N249)</f>
        <v>0</v>
      </c>
      <c r="M249" s="76"/>
      <c r="N249" s="76"/>
      <c r="O249" s="77">
        <f t="shared" si="128"/>
        <v>0</v>
      </c>
      <c r="P249" s="77">
        <f t="shared" si="129"/>
        <v>0</v>
      </c>
      <c r="Q249" s="77">
        <f t="shared" si="130"/>
        <v>0</v>
      </c>
      <c r="R249" s="76">
        <f>SUM(S249,T249)</f>
        <v>0</v>
      </c>
      <c r="S249" s="76"/>
      <c r="T249" s="76"/>
      <c r="U249" s="76">
        <f>SUM(V249,W249)</f>
        <v>0</v>
      </c>
      <c r="V249" s="76"/>
      <c r="W249" s="76"/>
      <c r="X249" s="73"/>
      <c r="Y249" s="66"/>
    </row>
    <row r="250" spans="1:25" ht="12.75" x14ac:dyDescent="0.15">
      <c r="A250" s="70">
        <v>2922</v>
      </c>
      <c r="B250" s="70" t="s">
        <v>212</v>
      </c>
      <c r="C250" s="70" t="s">
        <v>200</v>
      </c>
      <c r="D250" s="70" t="s">
        <v>200</v>
      </c>
      <c r="E250" s="71" t="s">
        <v>515</v>
      </c>
      <c r="F250" s="76">
        <f>SUM(G250,H250)</f>
        <v>0</v>
      </c>
      <c r="G250" s="76"/>
      <c r="H250" s="76"/>
      <c r="I250" s="76">
        <f>SUM(J250,K250)</f>
        <v>0</v>
      </c>
      <c r="J250" s="76"/>
      <c r="K250" s="76"/>
      <c r="L250" s="76">
        <f>SUM(M250,N250)</f>
        <v>0</v>
      </c>
      <c r="M250" s="76"/>
      <c r="N250" s="76"/>
      <c r="O250" s="77">
        <f t="shared" si="128"/>
        <v>0</v>
      </c>
      <c r="P250" s="77">
        <f t="shared" si="129"/>
        <v>0</v>
      </c>
      <c r="Q250" s="77">
        <f t="shared" si="130"/>
        <v>0</v>
      </c>
      <c r="R250" s="76">
        <f>SUM(S250,T250)</f>
        <v>0</v>
      </c>
      <c r="S250" s="76"/>
      <c r="T250" s="76"/>
      <c r="U250" s="76">
        <f>SUM(V250,W250)</f>
        <v>0</v>
      </c>
      <c r="V250" s="76"/>
      <c r="W250" s="76"/>
      <c r="X250" s="73"/>
      <c r="Y250" s="66"/>
    </row>
    <row r="251" spans="1:25" ht="25.5" x14ac:dyDescent="0.15">
      <c r="A251" s="70">
        <v>2930</v>
      </c>
      <c r="B251" s="70" t="s">
        <v>212</v>
      </c>
      <c r="C251" s="70" t="s">
        <v>194</v>
      </c>
      <c r="D251" s="70" t="s">
        <v>191</v>
      </c>
      <c r="E251" s="71" t="s">
        <v>516</v>
      </c>
      <c r="F251" s="76">
        <f t="shared" ref="F251:N251" si="161">SUM(F253:F254)</f>
        <v>0</v>
      </c>
      <c r="G251" s="76">
        <f t="shared" si="161"/>
        <v>0</v>
      </c>
      <c r="H251" s="76">
        <f t="shared" si="161"/>
        <v>0</v>
      </c>
      <c r="I251" s="76">
        <f t="shared" si="161"/>
        <v>0</v>
      </c>
      <c r="J251" s="76">
        <f t="shared" si="161"/>
        <v>0</v>
      </c>
      <c r="K251" s="76">
        <f t="shared" si="161"/>
        <v>0</v>
      </c>
      <c r="L251" s="76">
        <f t="shared" si="161"/>
        <v>0</v>
      </c>
      <c r="M251" s="76">
        <f t="shared" si="161"/>
        <v>0</v>
      </c>
      <c r="N251" s="76">
        <f t="shared" si="161"/>
        <v>0</v>
      </c>
      <c r="O251" s="77">
        <f t="shared" si="128"/>
        <v>0</v>
      </c>
      <c r="P251" s="77">
        <f t="shared" si="129"/>
        <v>0</v>
      </c>
      <c r="Q251" s="77">
        <f t="shared" si="130"/>
        <v>0</v>
      </c>
      <c r="R251" s="76">
        <f t="shared" ref="R251:W251" si="162">SUM(R253:R254)</f>
        <v>0</v>
      </c>
      <c r="S251" s="76">
        <f t="shared" si="162"/>
        <v>0</v>
      </c>
      <c r="T251" s="76">
        <f t="shared" si="162"/>
        <v>0</v>
      </c>
      <c r="U251" s="76">
        <f t="shared" si="162"/>
        <v>0</v>
      </c>
      <c r="V251" s="76">
        <f t="shared" si="162"/>
        <v>0</v>
      </c>
      <c r="W251" s="76">
        <f t="shared" si="162"/>
        <v>0</v>
      </c>
      <c r="X251" s="73"/>
      <c r="Y251" s="66"/>
    </row>
    <row r="252" spans="1:25" ht="12.75" x14ac:dyDescent="0.15">
      <c r="A252" s="70"/>
      <c r="B252" s="70"/>
      <c r="C252" s="70"/>
      <c r="D252" s="70"/>
      <c r="E252" s="71" t="s">
        <v>356</v>
      </c>
      <c r="F252" s="78"/>
      <c r="G252" s="78"/>
      <c r="H252" s="78"/>
      <c r="I252" s="78"/>
      <c r="J252" s="78"/>
      <c r="K252" s="78"/>
      <c r="L252" s="78"/>
      <c r="M252" s="78"/>
      <c r="N252" s="78"/>
      <c r="O252" s="77"/>
      <c r="P252" s="77"/>
      <c r="Q252" s="77"/>
      <c r="R252" s="78"/>
      <c r="S252" s="78"/>
      <c r="T252" s="78"/>
      <c r="U252" s="78"/>
      <c r="V252" s="78"/>
      <c r="W252" s="78"/>
      <c r="X252" s="73"/>
      <c r="Y252" s="66"/>
    </row>
    <row r="253" spans="1:25" ht="25.5" x14ac:dyDescent="0.15">
      <c r="A253" s="70">
        <v>2931</v>
      </c>
      <c r="B253" s="70" t="s">
        <v>212</v>
      </c>
      <c r="C253" s="70" t="s">
        <v>194</v>
      </c>
      <c r="D253" s="70" t="s">
        <v>192</v>
      </c>
      <c r="E253" s="71" t="s">
        <v>517</v>
      </c>
      <c r="F253" s="76">
        <f>SUM(G253,H253)</f>
        <v>0</v>
      </c>
      <c r="G253" s="76"/>
      <c r="H253" s="76"/>
      <c r="I253" s="76">
        <f>SUM(J253,K253)</f>
        <v>0</v>
      </c>
      <c r="J253" s="76"/>
      <c r="K253" s="76"/>
      <c r="L253" s="76">
        <f>SUM(M253,N253)</f>
        <v>0</v>
      </c>
      <c r="M253" s="76"/>
      <c r="N253" s="76"/>
      <c r="O253" s="77">
        <f t="shared" si="128"/>
        <v>0</v>
      </c>
      <c r="P253" s="77">
        <f t="shared" si="129"/>
        <v>0</v>
      </c>
      <c r="Q253" s="77">
        <f t="shared" si="130"/>
        <v>0</v>
      </c>
      <c r="R253" s="76">
        <f>SUM(S253,T253)</f>
        <v>0</v>
      </c>
      <c r="S253" s="76"/>
      <c r="T253" s="76"/>
      <c r="U253" s="76">
        <f>SUM(V253,W253)</f>
        <v>0</v>
      </c>
      <c r="V253" s="76"/>
      <c r="W253" s="76"/>
      <c r="X253" s="73"/>
      <c r="Y253" s="66"/>
    </row>
    <row r="254" spans="1:25" ht="12.75" x14ac:dyDescent="0.15">
      <c r="A254" s="70">
        <v>2932</v>
      </c>
      <c r="B254" s="70" t="s">
        <v>212</v>
      </c>
      <c r="C254" s="70" t="s">
        <v>194</v>
      </c>
      <c r="D254" s="70" t="s">
        <v>200</v>
      </c>
      <c r="E254" s="71" t="s">
        <v>518</v>
      </c>
      <c r="F254" s="76">
        <f>SUM(G254,H254)</f>
        <v>0</v>
      </c>
      <c r="G254" s="76"/>
      <c r="H254" s="76"/>
      <c r="I254" s="76">
        <f>SUM(J254,K254)</f>
        <v>0</v>
      </c>
      <c r="J254" s="76"/>
      <c r="K254" s="76"/>
      <c r="L254" s="76">
        <f>SUM(M254,N254)</f>
        <v>0</v>
      </c>
      <c r="M254" s="76"/>
      <c r="N254" s="76"/>
      <c r="O254" s="77">
        <f t="shared" si="128"/>
        <v>0</v>
      </c>
      <c r="P254" s="77">
        <f t="shared" si="129"/>
        <v>0</v>
      </c>
      <c r="Q254" s="77">
        <f t="shared" si="130"/>
        <v>0</v>
      </c>
      <c r="R254" s="76">
        <f>SUM(S254,T254)</f>
        <v>0</v>
      </c>
      <c r="S254" s="76"/>
      <c r="T254" s="76"/>
      <c r="U254" s="76">
        <f>SUM(V254,W254)</f>
        <v>0</v>
      </c>
      <c r="V254" s="76"/>
      <c r="W254" s="76"/>
      <c r="X254" s="73"/>
      <c r="Y254" s="66"/>
    </row>
    <row r="255" spans="1:25" ht="12.75" x14ac:dyDescent="0.15">
      <c r="A255" s="70">
        <v>2940</v>
      </c>
      <c r="B255" s="70" t="s">
        <v>212</v>
      </c>
      <c r="C255" s="70" t="s">
        <v>206</v>
      </c>
      <c r="D255" s="70" t="s">
        <v>191</v>
      </c>
      <c r="E255" s="71" t="s">
        <v>519</v>
      </c>
      <c r="F255" s="76">
        <f t="shared" ref="F255:N255" si="163">SUM(F257:F258)</f>
        <v>0</v>
      </c>
      <c r="G255" s="76">
        <f t="shared" si="163"/>
        <v>0</v>
      </c>
      <c r="H255" s="76">
        <f t="shared" si="163"/>
        <v>0</v>
      </c>
      <c r="I255" s="76">
        <f t="shared" si="163"/>
        <v>0</v>
      </c>
      <c r="J255" s="76">
        <f t="shared" si="163"/>
        <v>0</v>
      </c>
      <c r="K255" s="76">
        <f t="shared" si="163"/>
        <v>0</v>
      </c>
      <c r="L255" s="76">
        <f t="shared" si="163"/>
        <v>0</v>
      </c>
      <c r="M255" s="76">
        <f t="shared" si="163"/>
        <v>0</v>
      </c>
      <c r="N255" s="76">
        <f t="shared" si="163"/>
        <v>0</v>
      </c>
      <c r="O255" s="77">
        <f t="shared" si="128"/>
        <v>0</v>
      </c>
      <c r="P255" s="77">
        <f t="shared" si="129"/>
        <v>0</v>
      </c>
      <c r="Q255" s="77">
        <f t="shared" si="130"/>
        <v>0</v>
      </c>
      <c r="R255" s="76">
        <f t="shared" ref="R255:W255" si="164">SUM(R257:R258)</f>
        <v>0</v>
      </c>
      <c r="S255" s="76">
        <f t="shared" si="164"/>
        <v>0</v>
      </c>
      <c r="T255" s="76">
        <f t="shared" si="164"/>
        <v>0</v>
      </c>
      <c r="U255" s="76">
        <f t="shared" si="164"/>
        <v>0</v>
      </c>
      <c r="V255" s="76">
        <f t="shared" si="164"/>
        <v>0</v>
      </c>
      <c r="W255" s="76">
        <f t="shared" si="164"/>
        <v>0</v>
      </c>
      <c r="X255" s="73"/>
      <c r="Y255" s="66"/>
    </row>
    <row r="256" spans="1:25" ht="12.75" x14ac:dyDescent="0.15">
      <c r="A256" s="70"/>
      <c r="B256" s="70"/>
      <c r="C256" s="70"/>
      <c r="D256" s="70"/>
      <c r="E256" s="71" t="s">
        <v>356</v>
      </c>
      <c r="F256" s="78"/>
      <c r="G256" s="78"/>
      <c r="H256" s="78"/>
      <c r="I256" s="78"/>
      <c r="J256" s="78"/>
      <c r="K256" s="78"/>
      <c r="L256" s="78"/>
      <c r="M256" s="78"/>
      <c r="N256" s="78"/>
      <c r="O256" s="77"/>
      <c r="P256" s="77"/>
      <c r="Q256" s="77"/>
      <c r="R256" s="78"/>
      <c r="S256" s="78"/>
      <c r="T256" s="78"/>
      <c r="U256" s="78"/>
      <c r="V256" s="78"/>
      <c r="W256" s="78"/>
      <c r="X256" s="73"/>
      <c r="Y256" s="66"/>
    </row>
    <row r="257" spans="1:25" ht="12.75" x14ac:dyDescent="0.15">
      <c r="A257" s="70">
        <v>2941</v>
      </c>
      <c r="B257" s="70" t="s">
        <v>212</v>
      </c>
      <c r="C257" s="70" t="s">
        <v>206</v>
      </c>
      <c r="D257" s="70" t="s">
        <v>192</v>
      </c>
      <c r="E257" s="71" t="s">
        <v>520</v>
      </c>
      <c r="F257" s="76">
        <f>SUM(G257,H257)</f>
        <v>0</v>
      </c>
      <c r="G257" s="76"/>
      <c r="H257" s="76"/>
      <c r="I257" s="76">
        <f>SUM(J257,K257)</f>
        <v>0</v>
      </c>
      <c r="J257" s="76"/>
      <c r="K257" s="76"/>
      <c r="L257" s="76">
        <f>SUM(M257,N257)</f>
        <v>0</v>
      </c>
      <c r="M257" s="76"/>
      <c r="N257" s="76"/>
      <c r="O257" s="77">
        <f t="shared" si="128"/>
        <v>0</v>
      </c>
      <c r="P257" s="77">
        <f t="shared" si="129"/>
        <v>0</v>
      </c>
      <c r="Q257" s="77">
        <f t="shared" si="130"/>
        <v>0</v>
      </c>
      <c r="R257" s="76">
        <f>SUM(S257,T257)</f>
        <v>0</v>
      </c>
      <c r="S257" s="76"/>
      <c r="T257" s="76"/>
      <c r="U257" s="76">
        <f>SUM(V257,W257)</f>
        <v>0</v>
      </c>
      <c r="V257" s="76"/>
      <c r="W257" s="76"/>
      <c r="X257" s="73"/>
      <c r="Y257" s="66"/>
    </row>
    <row r="258" spans="1:25" ht="12.75" x14ac:dyDescent="0.15">
      <c r="A258" s="70">
        <v>2942</v>
      </c>
      <c r="B258" s="70" t="s">
        <v>212</v>
      </c>
      <c r="C258" s="70" t="s">
        <v>206</v>
      </c>
      <c r="D258" s="70" t="s">
        <v>200</v>
      </c>
      <c r="E258" s="71" t="s">
        <v>521</v>
      </c>
      <c r="F258" s="76">
        <f>SUM(G258,H258)</f>
        <v>0</v>
      </c>
      <c r="G258" s="76"/>
      <c r="H258" s="76"/>
      <c r="I258" s="76">
        <f>SUM(J258,K258)</f>
        <v>0</v>
      </c>
      <c r="J258" s="76"/>
      <c r="K258" s="76"/>
      <c r="L258" s="76">
        <f>SUM(M258,N258)</f>
        <v>0</v>
      </c>
      <c r="M258" s="76"/>
      <c r="N258" s="76"/>
      <c r="O258" s="77">
        <f t="shared" si="128"/>
        <v>0</v>
      </c>
      <c r="P258" s="77">
        <f t="shared" si="129"/>
        <v>0</v>
      </c>
      <c r="Q258" s="77">
        <f t="shared" si="130"/>
        <v>0</v>
      </c>
      <c r="R258" s="76">
        <f>SUM(S258,T258)</f>
        <v>0</v>
      </c>
      <c r="S258" s="76"/>
      <c r="T258" s="76"/>
      <c r="U258" s="76">
        <f>SUM(V258,W258)</f>
        <v>0</v>
      </c>
      <c r="V258" s="76"/>
      <c r="W258" s="76"/>
      <c r="X258" s="73"/>
      <c r="Y258" s="66"/>
    </row>
    <row r="259" spans="1:25" ht="12.75" x14ac:dyDescent="0.15">
      <c r="A259" s="70">
        <v>2950</v>
      </c>
      <c r="B259" s="70" t="s">
        <v>212</v>
      </c>
      <c r="C259" s="70" t="s">
        <v>196</v>
      </c>
      <c r="D259" s="70" t="s">
        <v>191</v>
      </c>
      <c r="E259" s="71" t="s">
        <v>522</v>
      </c>
      <c r="F259" s="76">
        <f t="shared" ref="F259:N259" si="165">SUM(F261:F262)</f>
        <v>223108.09999999998</v>
      </c>
      <c r="G259" s="76">
        <f t="shared" si="165"/>
        <v>206050.8</v>
      </c>
      <c r="H259" s="76">
        <f t="shared" si="165"/>
        <v>17057.3</v>
      </c>
      <c r="I259" s="76">
        <f t="shared" si="165"/>
        <v>214926.1</v>
      </c>
      <c r="J259" s="76">
        <f t="shared" si="165"/>
        <v>214926.1</v>
      </c>
      <c r="K259" s="76">
        <f t="shared" si="165"/>
        <v>0</v>
      </c>
      <c r="L259" s="76">
        <f t="shared" si="165"/>
        <v>225672</v>
      </c>
      <c r="M259" s="76">
        <f t="shared" si="165"/>
        <v>225672</v>
      </c>
      <c r="N259" s="76">
        <f t="shared" si="165"/>
        <v>0</v>
      </c>
      <c r="O259" s="77">
        <f t="shared" si="128"/>
        <v>10745.899999999994</v>
      </c>
      <c r="P259" s="77">
        <f t="shared" si="129"/>
        <v>10745.899999999994</v>
      </c>
      <c r="Q259" s="77">
        <f t="shared" si="130"/>
        <v>0</v>
      </c>
      <c r="R259" s="76">
        <f t="shared" ref="R259:W259" si="166">SUM(R261:R262)</f>
        <v>236956</v>
      </c>
      <c r="S259" s="76">
        <f t="shared" si="166"/>
        <v>236956</v>
      </c>
      <c r="T259" s="76">
        <f t="shared" si="166"/>
        <v>0</v>
      </c>
      <c r="U259" s="76">
        <f t="shared" si="166"/>
        <v>248804</v>
      </c>
      <c r="V259" s="76">
        <f t="shared" si="166"/>
        <v>248804</v>
      </c>
      <c r="W259" s="76">
        <f t="shared" si="166"/>
        <v>0</v>
      </c>
      <c r="X259" s="73"/>
      <c r="Y259" s="66"/>
    </row>
    <row r="260" spans="1:25" ht="12.75" x14ac:dyDescent="0.15">
      <c r="A260" s="70"/>
      <c r="B260" s="70"/>
      <c r="C260" s="70"/>
      <c r="D260" s="70"/>
      <c r="E260" s="71" t="s">
        <v>356</v>
      </c>
      <c r="F260" s="78"/>
      <c r="G260" s="78"/>
      <c r="H260" s="78"/>
      <c r="I260" s="78"/>
      <c r="J260" s="78"/>
      <c r="K260" s="78"/>
      <c r="L260" s="78"/>
      <c r="M260" s="78"/>
      <c r="N260" s="78"/>
      <c r="O260" s="77"/>
      <c r="P260" s="77"/>
      <c r="Q260" s="77"/>
      <c r="R260" s="78"/>
      <c r="S260" s="78"/>
      <c r="T260" s="78"/>
      <c r="U260" s="78"/>
      <c r="V260" s="78"/>
      <c r="W260" s="78"/>
      <c r="X260" s="73"/>
      <c r="Y260" s="66"/>
    </row>
    <row r="261" spans="1:25" ht="12.75" x14ac:dyDescent="0.15">
      <c r="A261" s="70">
        <v>2951</v>
      </c>
      <c r="B261" s="70" t="s">
        <v>212</v>
      </c>
      <c r="C261" s="70" t="s">
        <v>196</v>
      </c>
      <c r="D261" s="70" t="s">
        <v>192</v>
      </c>
      <c r="E261" s="71" t="s">
        <v>523</v>
      </c>
      <c r="F261" s="76">
        <f>SUM(G261,H261)</f>
        <v>223108.09999999998</v>
      </c>
      <c r="G261" s="76">
        <v>206050.8</v>
      </c>
      <c r="H261" s="76">
        <v>17057.3</v>
      </c>
      <c r="I261" s="76">
        <f>SUM(J261,K261)</f>
        <v>214926.1</v>
      </c>
      <c r="J261" s="76">
        <v>214926.1</v>
      </c>
      <c r="K261" s="76">
        <v>0</v>
      </c>
      <c r="L261" s="76">
        <f>SUM(M261,N261)</f>
        <v>225672</v>
      </c>
      <c r="M261" s="76">
        <v>225672</v>
      </c>
      <c r="N261" s="76">
        <v>0</v>
      </c>
      <c r="O261" s="77">
        <f t="shared" si="128"/>
        <v>10745.899999999994</v>
      </c>
      <c r="P261" s="77">
        <f t="shared" si="129"/>
        <v>10745.899999999994</v>
      </c>
      <c r="Q261" s="77">
        <f t="shared" si="130"/>
        <v>0</v>
      </c>
      <c r="R261" s="76">
        <f>SUM(S261,T261)</f>
        <v>236956</v>
      </c>
      <c r="S261" s="76">
        <v>236956</v>
      </c>
      <c r="T261" s="76">
        <v>0</v>
      </c>
      <c r="U261" s="76">
        <f>SUM(V261,W261)</f>
        <v>248804</v>
      </c>
      <c r="V261" s="76">
        <v>248804</v>
      </c>
      <c r="W261" s="76">
        <v>0</v>
      </c>
      <c r="X261" s="73"/>
      <c r="Y261" s="66"/>
    </row>
    <row r="262" spans="1:25" ht="12.75" x14ac:dyDescent="0.15">
      <c r="A262" s="70">
        <v>2952</v>
      </c>
      <c r="B262" s="70" t="s">
        <v>212</v>
      </c>
      <c r="C262" s="70" t="s">
        <v>196</v>
      </c>
      <c r="D262" s="70" t="s">
        <v>200</v>
      </c>
      <c r="E262" s="71" t="s">
        <v>524</v>
      </c>
      <c r="F262" s="76">
        <f>SUM(G262,H262)</f>
        <v>0</v>
      </c>
      <c r="G262" s="76"/>
      <c r="H262" s="76"/>
      <c r="I262" s="76">
        <f>SUM(J262,K262)</f>
        <v>0</v>
      </c>
      <c r="J262" s="76"/>
      <c r="K262" s="76"/>
      <c r="L262" s="76">
        <f>SUM(M262,N262)</f>
        <v>0</v>
      </c>
      <c r="M262" s="76"/>
      <c r="N262" s="76"/>
      <c r="O262" s="77">
        <f t="shared" si="128"/>
        <v>0</v>
      </c>
      <c r="P262" s="77">
        <f t="shared" si="129"/>
        <v>0</v>
      </c>
      <c r="Q262" s="77">
        <f t="shared" si="130"/>
        <v>0</v>
      </c>
      <c r="R262" s="76">
        <f>SUM(S262,T262)</f>
        <v>0</v>
      </c>
      <c r="S262" s="76"/>
      <c r="T262" s="76"/>
      <c r="U262" s="76">
        <f>SUM(V262,W262)</f>
        <v>0</v>
      </c>
      <c r="V262" s="76"/>
      <c r="W262" s="76"/>
      <c r="X262" s="73"/>
      <c r="Y262" s="66"/>
    </row>
    <row r="263" spans="1:25" ht="12.75" x14ac:dyDescent="0.15">
      <c r="A263" s="70">
        <v>2960</v>
      </c>
      <c r="B263" s="70" t="s">
        <v>212</v>
      </c>
      <c r="C263" s="70" t="s">
        <v>197</v>
      </c>
      <c r="D263" s="70" t="s">
        <v>191</v>
      </c>
      <c r="E263" s="71" t="s">
        <v>525</v>
      </c>
      <c r="F263" s="76">
        <f t="shared" ref="F263:N263" si="167">SUM(F265)</f>
        <v>0</v>
      </c>
      <c r="G263" s="76">
        <f t="shared" si="167"/>
        <v>0</v>
      </c>
      <c r="H263" s="76">
        <f t="shared" si="167"/>
        <v>0</v>
      </c>
      <c r="I263" s="76">
        <f t="shared" si="167"/>
        <v>0</v>
      </c>
      <c r="J263" s="76">
        <f t="shared" si="167"/>
        <v>0</v>
      </c>
      <c r="K263" s="76">
        <f t="shared" si="167"/>
        <v>0</v>
      </c>
      <c r="L263" s="76">
        <f t="shared" si="167"/>
        <v>0</v>
      </c>
      <c r="M263" s="76">
        <f t="shared" si="167"/>
        <v>0</v>
      </c>
      <c r="N263" s="76">
        <f t="shared" si="167"/>
        <v>0</v>
      </c>
      <c r="O263" s="77">
        <f t="shared" si="128"/>
        <v>0</v>
      </c>
      <c r="P263" s="77">
        <f t="shared" si="129"/>
        <v>0</v>
      </c>
      <c r="Q263" s="77">
        <f t="shared" si="130"/>
        <v>0</v>
      </c>
      <c r="R263" s="76">
        <f t="shared" ref="R263:W263" si="168">SUM(R265)</f>
        <v>0</v>
      </c>
      <c r="S263" s="76">
        <f t="shared" si="168"/>
        <v>0</v>
      </c>
      <c r="T263" s="76">
        <f t="shared" si="168"/>
        <v>0</v>
      </c>
      <c r="U263" s="76">
        <f t="shared" si="168"/>
        <v>0</v>
      </c>
      <c r="V263" s="76">
        <f t="shared" si="168"/>
        <v>0</v>
      </c>
      <c r="W263" s="76">
        <f t="shared" si="168"/>
        <v>0</v>
      </c>
      <c r="X263" s="73"/>
      <c r="Y263" s="66"/>
    </row>
    <row r="264" spans="1:25" ht="12.75" x14ac:dyDescent="0.15">
      <c r="A264" s="70"/>
      <c r="B264" s="70"/>
      <c r="C264" s="70"/>
      <c r="D264" s="70"/>
      <c r="E264" s="71" t="s">
        <v>356</v>
      </c>
      <c r="F264" s="78"/>
      <c r="G264" s="78"/>
      <c r="H264" s="78"/>
      <c r="I264" s="78"/>
      <c r="J264" s="78"/>
      <c r="K264" s="78"/>
      <c r="L264" s="78"/>
      <c r="M264" s="78"/>
      <c r="N264" s="78"/>
      <c r="O264" s="77"/>
      <c r="P264" s="77"/>
      <c r="Q264" s="77"/>
      <c r="R264" s="78"/>
      <c r="S264" s="78"/>
      <c r="T264" s="78"/>
      <c r="U264" s="78"/>
      <c r="V264" s="78"/>
      <c r="W264" s="78"/>
      <c r="X264" s="73"/>
      <c r="Y264" s="66"/>
    </row>
    <row r="265" spans="1:25" ht="12.75" x14ac:dyDescent="0.15">
      <c r="A265" s="70">
        <v>2961</v>
      </c>
      <c r="B265" s="70" t="s">
        <v>212</v>
      </c>
      <c r="C265" s="70" t="s">
        <v>197</v>
      </c>
      <c r="D265" s="70" t="s">
        <v>192</v>
      </c>
      <c r="E265" s="71" t="s">
        <v>525</v>
      </c>
      <c r="F265" s="76">
        <f>SUM(G265,H265)</f>
        <v>0</v>
      </c>
      <c r="G265" s="76"/>
      <c r="H265" s="76"/>
      <c r="I265" s="76">
        <f>SUM(J265,K265)</f>
        <v>0</v>
      </c>
      <c r="J265" s="76"/>
      <c r="K265" s="76"/>
      <c r="L265" s="76">
        <f>SUM(M265,N265)</f>
        <v>0</v>
      </c>
      <c r="M265" s="76"/>
      <c r="N265" s="76"/>
      <c r="O265" s="77">
        <f t="shared" ref="O265:O308" si="169">L265-I265</f>
        <v>0</v>
      </c>
      <c r="P265" s="77">
        <f t="shared" ref="P265:P308" si="170">M265-J265</f>
        <v>0</v>
      </c>
      <c r="Q265" s="77">
        <f t="shared" ref="Q265:Q308" si="171">N265-K265</f>
        <v>0</v>
      </c>
      <c r="R265" s="76">
        <f>SUM(S265,T265)</f>
        <v>0</v>
      </c>
      <c r="S265" s="76"/>
      <c r="T265" s="76"/>
      <c r="U265" s="76">
        <f>SUM(V265,W265)</f>
        <v>0</v>
      </c>
      <c r="V265" s="76"/>
      <c r="W265" s="76"/>
      <c r="X265" s="73"/>
      <c r="Y265" s="66"/>
    </row>
    <row r="266" spans="1:25" ht="25.5" x14ac:dyDescent="0.15">
      <c r="A266" s="70">
        <v>2970</v>
      </c>
      <c r="B266" s="70" t="s">
        <v>212</v>
      </c>
      <c r="C266" s="70" t="s">
        <v>210</v>
      </c>
      <c r="D266" s="70" t="s">
        <v>191</v>
      </c>
      <c r="E266" s="71" t="s">
        <v>526</v>
      </c>
      <c r="F266" s="76">
        <f t="shared" ref="F266:N266" si="172">SUM(F268)</f>
        <v>0</v>
      </c>
      <c r="G266" s="76">
        <f t="shared" si="172"/>
        <v>0</v>
      </c>
      <c r="H266" s="76">
        <f t="shared" si="172"/>
        <v>0</v>
      </c>
      <c r="I266" s="76">
        <f t="shared" si="172"/>
        <v>0</v>
      </c>
      <c r="J266" s="76">
        <f t="shared" si="172"/>
        <v>0</v>
      </c>
      <c r="K266" s="76">
        <f t="shared" si="172"/>
        <v>0</v>
      </c>
      <c r="L266" s="76">
        <f t="shared" si="172"/>
        <v>0</v>
      </c>
      <c r="M266" s="76">
        <f t="shared" si="172"/>
        <v>0</v>
      </c>
      <c r="N266" s="76">
        <f t="shared" si="172"/>
        <v>0</v>
      </c>
      <c r="O266" s="77">
        <f t="shared" si="169"/>
        <v>0</v>
      </c>
      <c r="P266" s="77">
        <f t="shared" si="170"/>
        <v>0</v>
      </c>
      <c r="Q266" s="77">
        <f t="shared" si="171"/>
        <v>0</v>
      </c>
      <c r="R266" s="76">
        <f t="shared" ref="R266:W266" si="173">SUM(R268)</f>
        <v>0</v>
      </c>
      <c r="S266" s="76">
        <f t="shared" si="173"/>
        <v>0</v>
      </c>
      <c r="T266" s="76">
        <f t="shared" si="173"/>
        <v>0</v>
      </c>
      <c r="U266" s="76">
        <f t="shared" si="173"/>
        <v>0</v>
      </c>
      <c r="V266" s="76">
        <f t="shared" si="173"/>
        <v>0</v>
      </c>
      <c r="W266" s="76">
        <f t="shared" si="173"/>
        <v>0</v>
      </c>
      <c r="X266" s="73"/>
      <c r="Y266" s="66"/>
    </row>
    <row r="267" spans="1:25" ht="12.75" x14ac:dyDescent="0.15">
      <c r="A267" s="70"/>
      <c r="B267" s="70"/>
      <c r="C267" s="70"/>
      <c r="D267" s="70"/>
      <c r="E267" s="71" t="s">
        <v>356</v>
      </c>
      <c r="F267" s="78"/>
      <c r="G267" s="78"/>
      <c r="H267" s="78"/>
      <c r="I267" s="78"/>
      <c r="J267" s="78"/>
      <c r="K267" s="78"/>
      <c r="L267" s="78"/>
      <c r="M267" s="78"/>
      <c r="N267" s="78"/>
      <c r="O267" s="77"/>
      <c r="P267" s="77"/>
      <c r="Q267" s="77"/>
      <c r="R267" s="78"/>
      <c r="S267" s="78"/>
      <c r="T267" s="78"/>
      <c r="U267" s="78"/>
      <c r="V267" s="78"/>
      <c r="W267" s="78"/>
      <c r="X267" s="73"/>
      <c r="Y267" s="66"/>
    </row>
    <row r="268" spans="1:25" ht="25.5" x14ac:dyDescent="0.15">
      <c r="A268" s="70">
        <v>2971</v>
      </c>
      <c r="B268" s="70" t="s">
        <v>212</v>
      </c>
      <c r="C268" s="70" t="s">
        <v>210</v>
      </c>
      <c r="D268" s="70" t="s">
        <v>192</v>
      </c>
      <c r="E268" s="71" t="s">
        <v>526</v>
      </c>
      <c r="F268" s="76">
        <f>SUM(G268,H268)</f>
        <v>0</v>
      </c>
      <c r="G268" s="76"/>
      <c r="H268" s="76"/>
      <c r="I268" s="76">
        <f>SUM(J268,K268)</f>
        <v>0</v>
      </c>
      <c r="J268" s="76"/>
      <c r="K268" s="76"/>
      <c r="L268" s="76">
        <f>SUM(M268,N268)</f>
        <v>0</v>
      </c>
      <c r="M268" s="76"/>
      <c r="N268" s="76"/>
      <c r="O268" s="77">
        <f t="shared" si="169"/>
        <v>0</v>
      </c>
      <c r="P268" s="77">
        <f t="shared" si="170"/>
        <v>0</v>
      </c>
      <c r="Q268" s="77">
        <f t="shared" si="171"/>
        <v>0</v>
      </c>
      <c r="R268" s="76">
        <f>SUM(S268,T268)</f>
        <v>0</v>
      </c>
      <c r="S268" s="76"/>
      <c r="T268" s="76"/>
      <c r="U268" s="76">
        <f>SUM(V268,W268)</f>
        <v>0</v>
      </c>
      <c r="V268" s="76"/>
      <c r="W268" s="76"/>
      <c r="X268" s="73"/>
      <c r="Y268" s="66"/>
    </row>
    <row r="269" spans="1:25" ht="12.75" x14ac:dyDescent="0.15">
      <c r="A269" s="70">
        <v>2980</v>
      </c>
      <c r="B269" s="70" t="s">
        <v>212</v>
      </c>
      <c r="C269" s="70" t="s">
        <v>386</v>
      </c>
      <c r="D269" s="70" t="s">
        <v>191</v>
      </c>
      <c r="E269" s="71" t="s">
        <v>527</v>
      </c>
      <c r="F269" s="76">
        <f t="shared" ref="F269:N269" si="174">SUM(F271)</f>
        <v>0</v>
      </c>
      <c r="G269" s="76">
        <f t="shared" si="174"/>
        <v>0</v>
      </c>
      <c r="H269" s="76">
        <f t="shared" si="174"/>
        <v>0</v>
      </c>
      <c r="I269" s="76">
        <f t="shared" si="174"/>
        <v>25805</v>
      </c>
      <c r="J269" s="76">
        <f t="shared" si="174"/>
        <v>25805</v>
      </c>
      <c r="K269" s="76">
        <f t="shared" si="174"/>
        <v>0</v>
      </c>
      <c r="L269" s="76">
        <f t="shared" si="174"/>
        <v>27095</v>
      </c>
      <c r="M269" s="76">
        <f t="shared" si="174"/>
        <v>27095</v>
      </c>
      <c r="N269" s="76">
        <f t="shared" si="174"/>
        <v>0</v>
      </c>
      <c r="O269" s="77">
        <f t="shared" si="169"/>
        <v>1290</v>
      </c>
      <c r="P269" s="77">
        <f t="shared" si="170"/>
        <v>1290</v>
      </c>
      <c r="Q269" s="77">
        <f t="shared" si="171"/>
        <v>0</v>
      </c>
      <c r="R269" s="76">
        <f t="shared" ref="R269:W269" si="175">SUM(R271)</f>
        <v>28449</v>
      </c>
      <c r="S269" s="76">
        <f t="shared" si="175"/>
        <v>28449</v>
      </c>
      <c r="T269" s="76">
        <f t="shared" si="175"/>
        <v>0</v>
      </c>
      <c r="U269" s="76">
        <f t="shared" si="175"/>
        <v>29871</v>
      </c>
      <c r="V269" s="76">
        <f t="shared" si="175"/>
        <v>29871</v>
      </c>
      <c r="W269" s="76">
        <f t="shared" si="175"/>
        <v>0</v>
      </c>
      <c r="X269" s="73"/>
      <c r="Y269" s="66"/>
    </row>
    <row r="270" spans="1:25" ht="12.75" x14ac:dyDescent="0.15">
      <c r="A270" s="70"/>
      <c r="B270" s="70"/>
      <c r="C270" s="70"/>
      <c r="D270" s="70"/>
      <c r="E270" s="71" t="s">
        <v>356</v>
      </c>
      <c r="F270" s="78"/>
      <c r="G270" s="78"/>
      <c r="H270" s="78"/>
      <c r="I270" s="78"/>
      <c r="J270" s="78"/>
      <c r="K270" s="78"/>
      <c r="L270" s="78"/>
      <c r="M270" s="78"/>
      <c r="N270" s="78"/>
      <c r="O270" s="77"/>
      <c r="P270" s="77"/>
      <c r="Q270" s="77"/>
      <c r="R270" s="78"/>
      <c r="S270" s="78"/>
      <c r="T270" s="78"/>
      <c r="U270" s="78"/>
      <c r="V270" s="78"/>
      <c r="W270" s="78"/>
      <c r="X270" s="73"/>
      <c r="Y270" s="66"/>
    </row>
    <row r="271" spans="1:25" ht="12.75" x14ac:dyDescent="0.15">
      <c r="A271" s="70">
        <v>2981</v>
      </c>
      <c r="B271" s="70" t="s">
        <v>212</v>
      </c>
      <c r="C271" s="70" t="s">
        <v>386</v>
      </c>
      <c r="D271" s="70" t="s">
        <v>192</v>
      </c>
      <c r="E271" s="71" t="s">
        <v>527</v>
      </c>
      <c r="F271" s="76">
        <f>SUM(G271,H271)</f>
        <v>0</v>
      </c>
      <c r="G271" s="76"/>
      <c r="H271" s="76"/>
      <c r="I271" s="76">
        <f>SUM(J271,K271)</f>
        <v>25805</v>
      </c>
      <c r="J271" s="76">
        <v>25805</v>
      </c>
      <c r="K271" s="76">
        <v>0</v>
      </c>
      <c r="L271" s="76">
        <f>SUM(M271,N271)</f>
        <v>27095</v>
      </c>
      <c r="M271" s="76">
        <v>27095</v>
      </c>
      <c r="N271" s="76">
        <v>0</v>
      </c>
      <c r="O271" s="77">
        <f t="shared" si="169"/>
        <v>1290</v>
      </c>
      <c r="P271" s="77">
        <f t="shared" si="170"/>
        <v>1290</v>
      </c>
      <c r="Q271" s="77">
        <f t="shared" si="171"/>
        <v>0</v>
      </c>
      <c r="R271" s="76">
        <f>SUM(S271,T271)</f>
        <v>28449</v>
      </c>
      <c r="S271" s="76">
        <v>28449</v>
      </c>
      <c r="T271" s="76">
        <v>0</v>
      </c>
      <c r="U271" s="76">
        <f>SUM(V271,W271)</f>
        <v>29871</v>
      </c>
      <c r="V271" s="76">
        <v>29871</v>
      </c>
      <c r="W271" s="76">
        <v>0</v>
      </c>
      <c r="X271" s="73"/>
      <c r="Y271" s="66"/>
    </row>
    <row r="272" spans="1:25" ht="38.25" x14ac:dyDescent="0.15">
      <c r="A272" s="70">
        <v>3000</v>
      </c>
      <c r="B272" s="70" t="s">
        <v>241</v>
      </c>
      <c r="C272" s="70" t="s">
        <v>191</v>
      </c>
      <c r="D272" s="70" t="s">
        <v>191</v>
      </c>
      <c r="E272" s="71" t="s">
        <v>528</v>
      </c>
      <c r="F272" s="76">
        <f t="shared" ref="F272:N272" si="176">SUM(F274,F278,F281,F284,F287,F290,F293,F296,F300)</f>
        <v>40022.9</v>
      </c>
      <c r="G272" s="76">
        <f t="shared" si="176"/>
        <v>40022.9</v>
      </c>
      <c r="H272" s="76">
        <f t="shared" si="176"/>
        <v>0</v>
      </c>
      <c r="I272" s="76">
        <f t="shared" si="176"/>
        <v>18000</v>
      </c>
      <c r="J272" s="76">
        <f t="shared" si="176"/>
        <v>18000</v>
      </c>
      <c r="K272" s="76">
        <f t="shared" si="176"/>
        <v>0</v>
      </c>
      <c r="L272" s="76">
        <f t="shared" si="176"/>
        <v>18900</v>
      </c>
      <c r="M272" s="76">
        <f t="shared" si="176"/>
        <v>18900</v>
      </c>
      <c r="N272" s="76">
        <f t="shared" si="176"/>
        <v>0</v>
      </c>
      <c r="O272" s="77">
        <f t="shared" si="169"/>
        <v>900</v>
      </c>
      <c r="P272" s="77">
        <f t="shared" si="170"/>
        <v>900</v>
      </c>
      <c r="Q272" s="77">
        <f t="shared" si="171"/>
        <v>0</v>
      </c>
      <c r="R272" s="76">
        <f t="shared" ref="R272:W272" si="177">SUM(R274,R278,R281,R284,R287,R290,R293,R296,R300)</f>
        <v>19845</v>
      </c>
      <c r="S272" s="76">
        <f t="shared" si="177"/>
        <v>19845</v>
      </c>
      <c r="T272" s="76">
        <f t="shared" si="177"/>
        <v>0</v>
      </c>
      <c r="U272" s="76">
        <f t="shared" si="177"/>
        <v>20838</v>
      </c>
      <c r="V272" s="76">
        <f t="shared" si="177"/>
        <v>20838</v>
      </c>
      <c r="W272" s="76">
        <f t="shared" si="177"/>
        <v>0</v>
      </c>
      <c r="X272" s="73"/>
      <c r="Y272" s="66"/>
    </row>
    <row r="273" spans="1:25" ht="12.75" x14ac:dyDescent="0.15">
      <c r="A273" s="70"/>
      <c r="B273" s="70"/>
      <c r="C273" s="70"/>
      <c r="D273" s="70"/>
      <c r="E273" s="71" t="s">
        <v>356</v>
      </c>
      <c r="F273" s="78"/>
      <c r="G273" s="78"/>
      <c r="H273" s="78"/>
      <c r="I273" s="78"/>
      <c r="J273" s="78"/>
      <c r="K273" s="78"/>
      <c r="L273" s="78"/>
      <c r="M273" s="78"/>
      <c r="N273" s="78"/>
      <c r="O273" s="77"/>
      <c r="P273" s="77"/>
      <c r="Q273" s="77"/>
      <c r="R273" s="78"/>
      <c r="S273" s="78"/>
      <c r="T273" s="78"/>
      <c r="U273" s="78"/>
      <c r="V273" s="78"/>
      <c r="W273" s="78"/>
      <c r="X273" s="73"/>
      <c r="Y273" s="66"/>
    </row>
    <row r="274" spans="1:25" ht="12.75" x14ac:dyDescent="0.15">
      <c r="A274" s="70">
        <v>3010</v>
      </c>
      <c r="B274" s="70" t="s">
        <v>241</v>
      </c>
      <c r="C274" s="70" t="s">
        <v>192</v>
      </c>
      <c r="D274" s="70" t="s">
        <v>191</v>
      </c>
      <c r="E274" s="71" t="s">
        <v>529</v>
      </c>
      <c r="F274" s="76">
        <f t="shared" ref="F274:N274" si="178">SUM(F276:F277)</f>
        <v>0</v>
      </c>
      <c r="G274" s="76">
        <f t="shared" si="178"/>
        <v>0</v>
      </c>
      <c r="H274" s="76">
        <f t="shared" si="178"/>
        <v>0</v>
      </c>
      <c r="I274" s="76">
        <f t="shared" si="178"/>
        <v>0</v>
      </c>
      <c r="J274" s="76">
        <f t="shared" si="178"/>
        <v>0</v>
      </c>
      <c r="K274" s="76">
        <f t="shared" si="178"/>
        <v>0</v>
      </c>
      <c r="L274" s="76">
        <f t="shared" si="178"/>
        <v>0</v>
      </c>
      <c r="M274" s="76">
        <f t="shared" si="178"/>
        <v>0</v>
      </c>
      <c r="N274" s="76">
        <f t="shared" si="178"/>
        <v>0</v>
      </c>
      <c r="O274" s="77">
        <f t="shared" si="169"/>
        <v>0</v>
      </c>
      <c r="P274" s="77">
        <f t="shared" si="170"/>
        <v>0</v>
      </c>
      <c r="Q274" s="77">
        <f t="shared" si="171"/>
        <v>0</v>
      </c>
      <c r="R274" s="76">
        <f t="shared" ref="R274:W274" si="179">SUM(R276:R277)</f>
        <v>0</v>
      </c>
      <c r="S274" s="76">
        <f t="shared" si="179"/>
        <v>0</v>
      </c>
      <c r="T274" s="76">
        <f t="shared" si="179"/>
        <v>0</v>
      </c>
      <c r="U274" s="76">
        <f t="shared" si="179"/>
        <v>0</v>
      </c>
      <c r="V274" s="76">
        <f t="shared" si="179"/>
        <v>0</v>
      </c>
      <c r="W274" s="76">
        <f t="shared" si="179"/>
        <v>0</v>
      </c>
      <c r="X274" s="73"/>
      <c r="Y274" s="66"/>
    </row>
    <row r="275" spans="1:25" ht="12.75" x14ac:dyDescent="0.15">
      <c r="A275" s="70"/>
      <c r="B275" s="70"/>
      <c r="C275" s="70"/>
      <c r="D275" s="70"/>
      <c r="E275" s="71" t="s">
        <v>356</v>
      </c>
      <c r="F275" s="78"/>
      <c r="G275" s="78"/>
      <c r="H275" s="78"/>
      <c r="I275" s="78"/>
      <c r="J275" s="78"/>
      <c r="K275" s="78"/>
      <c r="L275" s="78"/>
      <c r="M275" s="78"/>
      <c r="N275" s="78"/>
      <c r="O275" s="77"/>
      <c r="P275" s="77"/>
      <c r="Q275" s="77"/>
      <c r="R275" s="78"/>
      <c r="S275" s="78"/>
      <c r="T275" s="78"/>
      <c r="U275" s="78"/>
      <c r="V275" s="78"/>
      <c r="W275" s="78"/>
      <c r="X275" s="73"/>
      <c r="Y275" s="66"/>
    </row>
    <row r="276" spans="1:25" ht="12.75" x14ac:dyDescent="0.15">
      <c r="A276" s="70">
        <v>3011</v>
      </c>
      <c r="B276" s="70" t="s">
        <v>241</v>
      </c>
      <c r="C276" s="70" t="s">
        <v>192</v>
      </c>
      <c r="D276" s="70" t="s">
        <v>192</v>
      </c>
      <c r="E276" s="71" t="s">
        <v>530</v>
      </c>
      <c r="F276" s="76">
        <f>SUM(G276,H276)</f>
        <v>0</v>
      </c>
      <c r="G276" s="76"/>
      <c r="H276" s="76"/>
      <c r="I276" s="76">
        <f>SUM(J276,K276)</f>
        <v>0</v>
      </c>
      <c r="J276" s="76"/>
      <c r="K276" s="76"/>
      <c r="L276" s="76">
        <f>SUM(M276,N276)</f>
        <v>0</v>
      </c>
      <c r="M276" s="76"/>
      <c r="N276" s="76"/>
      <c r="O276" s="77">
        <f t="shared" si="169"/>
        <v>0</v>
      </c>
      <c r="P276" s="77">
        <f t="shared" si="170"/>
        <v>0</v>
      </c>
      <c r="Q276" s="77">
        <f t="shared" si="171"/>
        <v>0</v>
      </c>
      <c r="R276" s="76">
        <f>SUM(S276,T276)</f>
        <v>0</v>
      </c>
      <c r="S276" s="76"/>
      <c r="T276" s="76"/>
      <c r="U276" s="76">
        <f>SUM(V276,W276)</f>
        <v>0</v>
      </c>
      <c r="V276" s="76"/>
      <c r="W276" s="76"/>
      <c r="X276" s="73"/>
      <c r="Y276" s="66"/>
    </row>
    <row r="277" spans="1:25" ht="12.75" x14ac:dyDescent="0.15">
      <c r="A277" s="70">
        <v>3012</v>
      </c>
      <c r="B277" s="70" t="s">
        <v>241</v>
      </c>
      <c r="C277" s="70" t="s">
        <v>192</v>
      </c>
      <c r="D277" s="70" t="s">
        <v>200</v>
      </c>
      <c r="E277" s="71" t="s">
        <v>531</v>
      </c>
      <c r="F277" s="76">
        <f>SUM(G277,H277)</f>
        <v>0</v>
      </c>
      <c r="G277" s="76"/>
      <c r="H277" s="76"/>
      <c r="I277" s="76">
        <f>SUM(J277,K277)</f>
        <v>0</v>
      </c>
      <c r="J277" s="76"/>
      <c r="K277" s="76"/>
      <c r="L277" s="76">
        <f>SUM(M277,N277)</f>
        <v>0</v>
      </c>
      <c r="M277" s="76"/>
      <c r="N277" s="76"/>
      <c r="O277" s="77">
        <f t="shared" si="169"/>
        <v>0</v>
      </c>
      <c r="P277" s="77">
        <f t="shared" si="170"/>
        <v>0</v>
      </c>
      <c r="Q277" s="77">
        <f t="shared" si="171"/>
        <v>0</v>
      </c>
      <c r="R277" s="76">
        <f>SUM(S277,T277)</f>
        <v>0</v>
      </c>
      <c r="S277" s="76"/>
      <c r="T277" s="76"/>
      <c r="U277" s="76">
        <f>SUM(V277,W277)</f>
        <v>0</v>
      </c>
      <c r="V277" s="76"/>
      <c r="W277" s="76"/>
      <c r="X277" s="73"/>
      <c r="Y277" s="66"/>
    </row>
    <row r="278" spans="1:25" ht="12.75" x14ac:dyDescent="0.15">
      <c r="A278" s="70">
        <v>3020</v>
      </c>
      <c r="B278" s="70" t="s">
        <v>241</v>
      </c>
      <c r="C278" s="70" t="s">
        <v>200</v>
      </c>
      <c r="D278" s="70" t="s">
        <v>191</v>
      </c>
      <c r="E278" s="71" t="s">
        <v>532</v>
      </c>
      <c r="F278" s="76">
        <f t="shared" ref="F278:N278" si="180">SUM(F280)</f>
        <v>0</v>
      </c>
      <c r="G278" s="76">
        <f t="shared" si="180"/>
        <v>0</v>
      </c>
      <c r="H278" s="76">
        <f t="shared" si="180"/>
        <v>0</v>
      </c>
      <c r="I278" s="76">
        <f t="shared" si="180"/>
        <v>0</v>
      </c>
      <c r="J278" s="76">
        <f t="shared" si="180"/>
        <v>0</v>
      </c>
      <c r="K278" s="76">
        <f t="shared" si="180"/>
        <v>0</v>
      </c>
      <c r="L278" s="76">
        <f t="shared" si="180"/>
        <v>0</v>
      </c>
      <c r="M278" s="76">
        <f t="shared" si="180"/>
        <v>0</v>
      </c>
      <c r="N278" s="76">
        <f t="shared" si="180"/>
        <v>0</v>
      </c>
      <c r="O278" s="77">
        <f t="shared" si="169"/>
        <v>0</v>
      </c>
      <c r="P278" s="77">
        <f t="shared" si="170"/>
        <v>0</v>
      </c>
      <c r="Q278" s="77">
        <f t="shared" si="171"/>
        <v>0</v>
      </c>
      <c r="R278" s="76">
        <f t="shared" ref="R278:W278" si="181">SUM(R280)</f>
        <v>0</v>
      </c>
      <c r="S278" s="76">
        <f t="shared" si="181"/>
        <v>0</v>
      </c>
      <c r="T278" s="76">
        <f t="shared" si="181"/>
        <v>0</v>
      </c>
      <c r="U278" s="76">
        <f t="shared" si="181"/>
        <v>0</v>
      </c>
      <c r="V278" s="76">
        <f t="shared" si="181"/>
        <v>0</v>
      </c>
      <c r="W278" s="76">
        <f t="shared" si="181"/>
        <v>0</v>
      </c>
      <c r="X278" s="73"/>
      <c r="Y278" s="66"/>
    </row>
    <row r="279" spans="1:25" ht="12.75" x14ac:dyDescent="0.15">
      <c r="A279" s="70"/>
      <c r="B279" s="70"/>
      <c r="C279" s="70"/>
      <c r="D279" s="70"/>
      <c r="E279" s="71" t="s">
        <v>356</v>
      </c>
      <c r="F279" s="78"/>
      <c r="G279" s="78"/>
      <c r="H279" s="78"/>
      <c r="I279" s="78"/>
      <c r="J279" s="78"/>
      <c r="K279" s="78"/>
      <c r="L279" s="78"/>
      <c r="M279" s="78"/>
      <c r="N279" s="78"/>
      <c r="O279" s="77"/>
      <c r="P279" s="77"/>
      <c r="Q279" s="77"/>
      <c r="R279" s="78"/>
      <c r="S279" s="78"/>
      <c r="T279" s="78"/>
      <c r="U279" s="78"/>
      <c r="V279" s="78"/>
      <c r="W279" s="78"/>
      <c r="X279" s="73"/>
      <c r="Y279" s="66"/>
    </row>
    <row r="280" spans="1:25" ht="12.75" x14ac:dyDescent="0.15">
      <c r="A280" s="70">
        <v>3021</v>
      </c>
      <c r="B280" s="70" t="s">
        <v>241</v>
      </c>
      <c r="C280" s="70" t="s">
        <v>200</v>
      </c>
      <c r="D280" s="70" t="s">
        <v>192</v>
      </c>
      <c r="E280" s="71" t="s">
        <v>532</v>
      </c>
      <c r="F280" s="76">
        <f>SUM(G280,H280)</f>
        <v>0</v>
      </c>
      <c r="G280" s="76"/>
      <c r="H280" s="76"/>
      <c r="I280" s="76">
        <f>SUM(J280,K280)</f>
        <v>0</v>
      </c>
      <c r="J280" s="76"/>
      <c r="K280" s="76"/>
      <c r="L280" s="76">
        <f>SUM(M280,N280)</f>
        <v>0</v>
      </c>
      <c r="M280" s="76"/>
      <c r="N280" s="76"/>
      <c r="O280" s="77">
        <f t="shared" si="169"/>
        <v>0</v>
      </c>
      <c r="P280" s="77">
        <f t="shared" si="170"/>
        <v>0</v>
      </c>
      <c r="Q280" s="77">
        <f t="shared" si="171"/>
        <v>0</v>
      </c>
      <c r="R280" s="76">
        <f>SUM(S280,T280)</f>
        <v>0</v>
      </c>
      <c r="S280" s="76"/>
      <c r="T280" s="76"/>
      <c r="U280" s="76">
        <f>SUM(V280,W280)</f>
        <v>0</v>
      </c>
      <c r="V280" s="76"/>
      <c r="W280" s="76"/>
      <c r="X280" s="73"/>
      <c r="Y280" s="66"/>
    </row>
    <row r="281" spans="1:25" ht="12.75" x14ac:dyDescent="0.15">
      <c r="A281" s="70">
        <v>3030</v>
      </c>
      <c r="B281" s="70" t="s">
        <v>241</v>
      </c>
      <c r="C281" s="70" t="s">
        <v>194</v>
      </c>
      <c r="D281" s="70" t="s">
        <v>191</v>
      </c>
      <c r="E281" s="71" t="s">
        <v>533</v>
      </c>
      <c r="F281" s="76">
        <f t="shared" ref="F281:N281" si="182">SUM(F283)</f>
        <v>0</v>
      </c>
      <c r="G281" s="76">
        <f t="shared" si="182"/>
        <v>0</v>
      </c>
      <c r="H281" s="76">
        <f t="shared" si="182"/>
        <v>0</v>
      </c>
      <c r="I281" s="76">
        <f t="shared" si="182"/>
        <v>0</v>
      </c>
      <c r="J281" s="76">
        <f t="shared" si="182"/>
        <v>0</v>
      </c>
      <c r="K281" s="76">
        <f t="shared" si="182"/>
        <v>0</v>
      </c>
      <c r="L281" s="76">
        <f t="shared" si="182"/>
        <v>0</v>
      </c>
      <c r="M281" s="76">
        <f t="shared" si="182"/>
        <v>0</v>
      </c>
      <c r="N281" s="76">
        <f t="shared" si="182"/>
        <v>0</v>
      </c>
      <c r="O281" s="77">
        <f t="shared" si="169"/>
        <v>0</v>
      </c>
      <c r="P281" s="77">
        <f t="shared" si="170"/>
        <v>0</v>
      </c>
      <c r="Q281" s="77">
        <f t="shared" si="171"/>
        <v>0</v>
      </c>
      <c r="R281" s="76">
        <f t="shared" ref="R281:W281" si="183">SUM(R283)</f>
        <v>0</v>
      </c>
      <c r="S281" s="76">
        <f t="shared" si="183"/>
        <v>0</v>
      </c>
      <c r="T281" s="76">
        <f t="shared" si="183"/>
        <v>0</v>
      </c>
      <c r="U281" s="76">
        <f t="shared" si="183"/>
        <v>0</v>
      </c>
      <c r="V281" s="76">
        <f t="shared" si="183"/>
        <v>0</v>
      </c>
      <c r="W281" s="76">
        <f t="shared" si="183"/>
        <v>0</v>
      </c>
      <c r="X281" s="73"/>
      <c r="Y281" s="66"/>
    </row>
    <row r="282" spans="1:25" ht="12.75" x14ac:dyDescent="0.15">
      <c r="A282" s="70"/>
      <c r="B282" s="70"/>
      <c r="C282" s="70"/>
      <c r="D282" s="70"/>
      <c r="E282" s="71" t="s">
        <v>356</v>
      </c>
      <c r="F282" s="78"/>
      <c r="G282" s="78"/>
      <c r="H282" s="78"/>
      <c r="I282" s="78"/>
      <c r="J282" s="78"/>
      <c r="K282" s="78"/>
      <c r="L282" s="78"/>
      <c r="M282" s="78"/>
      <c r="N282" s="78"/>
      <c r="O282" s="77"/>
      <c r="P282" s="77"/>
      <c r="Q282" s="77"/>
      <c r="R282" s="78"/>
      <c r="S282" s="78"/>
      <c r="T282" s="78"/>
      <c r="U282" s="78"/>
      <c r="V282" s="78"/>
      <c r="W282" s="78"/>
      <c r="X282" s="73"/>
      <c r="Y282" s="66"/>
    </row>
    <row r="283" spans="1:25" ht="12.75" x14ac:dyDescent="0.15">
      <c r="A283" s="70">
        <v>3031</v>
      </c>
      <c r="B283" s="70" t="s">
        <v>241</v>
      </c>
      <c r="C283" s="70" t="s">
        <v>194</v>
      </c>
      <c r="D283" s="70" t="s">
        <v>192</v>
      </c>
      <c r="E283" s="71" t="s">
        <v>533</v>
      </c>
      <c r="F283" s="76">
        <f>SUM(G283,H283)</f>
        <v>0</v>
      </c>
      <c r="G283" s="76"/>
      <c r="H283" s="76"/>
      <c r="I283" s="76">
        <f>SUM(J283,K283)</f>
        <v>0</v>
      </c>
      <c r="J283" s="76"/>
      <c r="K283" s="76"/>
      <c r="L283" s="76">
        <f>SUM(M283,N283)</f>
        <v>0</v>
      </c>
      <c r="M283" s="76"/>
      <c r="N283" s="76"/>
      <c r="O283" s="77">
        <f t="shared" si="169"/>
        <v>0</v>
      </c>
      <c r="P283" s="77">
        <f t="shared" si="170"/>
        <v>0</v>
      </c>
      <c r="Q283" s="77">
        <f t="shared" si="171"/>
        <v>0</v>
      </c>
      <c r="R283" s="76">
        <f>SUM(S283,T283)</f>
        <v>0</v>
      </c>
      <c r="S283" s="76"/>
      <c r="T283" s="76"/>
      <c r="U283" s="76">
        <f>SUM(V283,W283)</f>
        <v>0</v>
      </c>
      <c r="V283" s="76"/>
      <c r="W283" s="76"/>
      <c r="X283" s="73"/>
      <c r="Y283" s="66"/>
    </row>
    <row r="284" spans="1:25" ht="12.75" x14ac:dyDescent="0.15">
      <c r="A284" s="70">
        <v>3040</v>
      </c>
      <c r="B284" s="70" t="s">
        <v>241</v>
      </c>
      <c r="C284" s="70" t="s">
        <v>206</v>
      </c>
      <c r="D284" s="70" t="s">
        <v>191</v>
      </c>
      <c r="E284" s="71" t="s">
        <v>534</v>
      </c>
      <c r="F284" s="76">
        <f t="shared" ref="F284:N284" si="184">SUM(F286)</f>
        <v>0</v>
      </c>
      <c r="G284" s="76">
        <f t="shared" si="184"/>
        <v>0</v>
      </c>
      <c r="H284" s="76">
        <f t="shared" si="184"/>
        <v>0</v>
      </c>
      <c r="I284" s="76">
        <f t="shared" si="184"/>
        <v>0</v>
      </c>
      <c r="J284" s="76">
        <f t="shared" si="184"/>
        <v>0</v>
      </c>
      <c r="K284" s="76">
        <f t="shared" si="184"/>
        <v>0</v>
      </c>
      <c r="L284" s="76">
        <f t="shared" si="184"/>
        <v>0</v>
      </c>
      <c r="M284" s="76">
        <f t="shared" si="184"/>
        <v>0</v>
      </c>
      <c r="N284" s="76">
        <f t="shared" si="184"/>
        <v>0</v>
      </c>
      <c r="O284" s="77">
        <f t="shared" si="169"/>
        <v>0</v>
      </c>
      <c r="P284" s="77">
        <f t="shared" si="170"/>
        <v>0</v>
      </c>
      <c r="Q284" s="77">
        <f t="shared" si="171"/>
        <v>0</v>
      </c>
      <c r="R284" s="76">
        <f t="shared" ref="R284:W284" si="185">SUM(R286)</f>
        <v>0</v>
      </c>
      <c r="S284" s="76">
        <f t="shared" si="185"/>
        <v>0</v>
      </c>
      <c r="T284" s="76">
        <f t="shared" si="185"/>
        <v>0</v>
      </c>
      <c r="U284" s="76">
        <f t="shared" si="185"/>
        <v>0</v>
      </c>
      <c r="V284" s="76">
        <f t="shared" si="185"/>
        <v>0</v>
      </c>
      <c r="W284" s="76">
        <f t="shared" si="185"/>
        <v>0</v>
      </c>
      <c r="X284" s="73"/>
      <c r="Y284" s="66"/>
    </row>
    <row r="285" spans="1:25" ht="12.75" x14ac:dyDescent="0.15">
      <c r="A285" s="70"/>
      <c r="B285" s="70"/>
      <c r="C285" s="70"/>
      <c r="D285" s="70"/>
      <c r="E285" s="71" t="s">
        <v>356</v>
      </c>
      <c r="F285" s="78"/>
      <c r="G285" s="78"/>
      <c r="H285" s="78"/>
      <c r="I285" s="78"/>
      <c r="J285" s="78"/>
      <c r="K285" s="78"/>
      <c r="L285" s="78"/>
      <c r="M285" s="78"/>
      <c r="N285" s="78"/>
      <c r="O285" s="77"/>
      <c r="P285" s="77"/>
      <c r="Q285" s="77"/>
      <c r="R285" s="78"/>
      <c r="S285" s="78"/>
      <c r="T285" s="78"/>
      <c r="U285" s="78"/>
      <c r="V285" s="78"/>
      <c r="W285" s="78"/>
      <c r="X285" s="73"/>
      <c r="Y285" s="66"/>
    </row>
    <row r="286" spans="1:25" ht="12.75" x14ac:dyDescent="0.15">
      <c r="A286" s="70">
        <v>3041</v>
      </c>
      <c r="B286" s="70" t="s">
        <v>241</v>
      </c>
      <c r="C286" s="70" t="s">
        <v>206</v>
      </c>
      <c r="D286" s="70" t="s">
        <v>192</v>
      </c>
      <c r="E286" s="71" t="s">
        <v>534</v>
      </c>
      <c r="F286" s="76">
        <f>SUM(G286,H286)</f>
        <v>0</v>
      </c>
      <c r="G286" s="76"/>
      <c r="H286" s="76"/>
      <c r="I286" s="76">
        <f>SUM(J286,K286)</f>
        <v>0</v>
      </c>
      <c r="J286" s="76"/>
      <c r="K286" s="76"/>
      <c r="L286" s="76">
        <f>SUM(M286,N286)</f>
        <v>0</v>
      </c>
      <c r="M286" s="76"/>
      <c r="N286" s="76"/>
      <c r="O286" s="77">
        <f t="shared" si="169"/>
        <v>0</v>
      </c>
      <c r="P286" s="77">
        <f t="shared" si="170"/>
        <v>0</v>
      </c>
      <c r="Q286" s="77">
        <f t="shared" si="171"/>
        <v>0</v>
      </c>
      <c r="R286" s="76">
        <f>SUM(S286,T286)</f>
        <v>0</v>
      </c>
      <c r="S286" s="76"/>
      <c r="T286" s="76"/>
      <c r="U286" s="76">
        <f>SUM(V286,W286)</f>
        <v>0</v>
      </c>
      <c r="V286" s="76"/>
      <c r="W286" s="76"/>
      <c r="X286" s="73"/>
      <c r="Y286" s="66"/>
    </row>
    <row r="287" spans="1:25" ht="12.75" x14ac:dyDescent="0.15">
      <c r="A287" s="70">
        <v>3050</v>
      </c>
      <c r="B287" s="70" t="s">
        <v>241</v>
      </c>
      <c r="C287" s="70" t="s">
        <v>196</v>
      </c>
      <c r="D287" s="70" t="s">
        <v>191</v>
      </c>
      <c r="E287" s="71" t="s">
        <v>358</v>
      </c>
      <c r="F287" s="76">
        <f t="shared" ref="F287:N287" si="186">SUM(F289)</f>
        <v>0</v>
      </c>
      <c r="G287" s="76">
        <f t="shared" si="186"/>
        <v>0</v>
      </c>
      <c r="H287" s="76">
        <f t="shared" si="186"/>
        <v>0</v>
      </c>
      <c r="I287" s="76">
        <f t="shared" si="186"/>
        <v>0</v>
      </c>
      <c r="J287" s="76">
        <f t="shared" si="186"/>
        <v>0</v>
      </c>
      <c r="K287" s="76">
        <f t="shared" si="186"/>
        <v>0</v>
      </c>
      <c r="L287" s="76">
        <f t="shared" si="186"/>
        <v>0</v>
      </c>
      <c r="M287" s="76">
        <f t="shared" si="186"/>
        <v>0</v>
      </c>
      <c r="N287" s="76">
        <f t="shared" si="186"/>
        <v>0</v>
      </c>
      <c r="O287" s="77">
        <f t="shared" si="169"/>
        <v>0</v>
      </c>
      <c r="P287" s="77">
        <f t="shared" si="170"/>
        <v>0</v>
      </c>
      <c r="Q287" s="77">
        <f t="shared" si="171"/>
        <v>0</v>
      </c>
      <c r="R287" s="76">
        <f t="shared" ref="R287:W287" si="187">SUM(R289)</f>
        <v>0</v>
      </c>
      <c r="S287" s="76">
        <f t="shared" si="187"/>
        <v>0</v>
      </c>
      <c r="T287" s="76">
        <f t="shared" si="187"/>
        <v>0</v>
      </c>
      <c r="U287" s="76">
        <f t="shared" si="187"/>
        <v>0</v>
      </c>
      <c r="V287" s="76">
        <f t="shared" si="187"/>
        <v>0</v>
      </c>
      <c r="W287" s="76">
        <f t="shared" si="187"/>
        <v>0</v>
      </c>
      <c r="X287" s="73"/>
      <c r="Y287" s="66"/>
    </row>
    <row r="288" spans="1:25" ht="12.75" x14ac:dyDescent="0.15">
      <c r="A288" s="70"/>
      <c r="B288" s="70"/>
      <c r="C288" s="70"/>
      <c r="D288" s="70"/>
      <c r="E288" s="71" t="s">
        <v>356</v>
      </c>
      <c r="F288" s="78"/>
      <c r="G288" s="78"/>
      <c r="H288" s="78"/>
      <c r="I288" s="78"/>
      <c r="J288" s="78"/>
      <c r="K288" s="78"/>
      <c r="L288" s="78"/>
      <c r="M288" s="78"/>
      <c r="N288" s="78"/>
      <c r="O288" s="77"/>
      <c r="P288" s="77"/>
      <c r="Q288" s="77"/>
      <c r="R288" s="78"/>
      <c r="S288" s="78"/>
      <c r="T288" s="78"/>
      <c r="U288" s="78"/>
      <c r="V288" s="78"/>
      <c r="W288" s="78"/>
      <c r="X288" s="73"/>
      <c r="Y288" s="66"/>
    </row>
    <row r="289" spans="1:25" ht="12.75" x14ac:dyDescent="0.15">
      <c r="A289" s="70">
        <v>3051</v>
      </c>
      <c r="B289" s="70" t="s">
        <v>241</v>
      </c>
      <c r="C289" s="70" t="s">
        <v>196</v>
      </c>
      <c r="D289" s="70" t="s">
        <v>192</v>
      </c>
      <c r="E289" s="71" t="s">
        <v>358</v>
      </c>
      <c r="F289" s="76">
        <f>SUM(G289,H289)</f>
        <v>0</v>
      </c>
      <c r="G289" s="76"/>
      <c r="H289" s="76"/>
      <c r="I289" s="76">
        <f>SUM(J289,K289)</f>
        <v>0</v>
      </c>
      <c r="J289" s="76"/>
      <c r="K289" s="76"/>
      <c r="L289" s="76">
        <f>SUM(M289,N289)</f>
        <v>0</v>
      </c>
      <c r="M289" s="76"/>
      <c r="N289" s="76"/>
      <c r="O289" s="77">
        <f t="shared" si="169"/>
        <v>0</v>
      </c>
      <c r="P289" s="77">
        <f t="shared" si="170"/>
        <v>0</v>
      </c>
      <c r="Q289" s="77">
        <f t="shared" si="171"/>
        <v>0</v>
      </c>
      <c r="R289" s="76">
        <f>SUM(S289,T289)</f>
        <v>0</v>
      </c>
      <c r="S289" s="76"/>
      <c r="T289" s="76"/>
      <c r="U289" s="76">
        <f>SUM(V289,W289)</f>
        <v>0</v>
      </c>
      <c r="V289" s="76"/>
      <c r="W289" s="76"/>
      <c r="X289" s="73"/>
      <c r="Y289" s="66"/>
    </row>
    <row r="290" spans="1:25" ht="12.75" x14ac:dyDescent="0.15">
      <c r="A290" s="70">
        <v>3060</v>
      </c>
      <c r="B290" s="70" t="s">
        <v>241</v>
      </c>
      <c r="C290" s="70" t="s">
        <v>197</v>
      </c>
      <c r="D290" s="70" t="s">
        <v>191</v>
      </c>
      <c r="E290" s="71" t="s">
        <v>357</v>
      </c>
      <c r="F290" s="76">
        <f t="shared" ref="F290:N290" si="188">SUM(F292)</f>
        <v>0</v>
      </c>
      <c r="G290" s="76">
        <f t="shared" si="188"/>
        <v>0</v>
      </c>
      <c r="H290" s="76">
        <f t="shared" si="188"/>
        <v>0</v>
      </c>
      <c r="I290" s="76">
        <f t="shared" si="188"/>
        <v>0</v>
      </c>
      <c r="J290" s="76">
        <f t="shared" si="188"/>
        <v>0</v>
      </c>
      <c r="K290" s="76">
        <f t="shared" si="188"/>
        <v>0</v>
      </c>
      <c r="L290" s="76">
        <f t="shared" si="188"/>
        <v>0</v>
      </c>
      <c r="M290" s="76">
        <f t="shared" si="188"/>
        <v>0</v>
      </c>
      <c r="N290" s="76">
        <f t="shared" si="188"/>
        <v>0</v>
      </c>
      <c r="O290" s="77">
        <f t="shared" si="169"/>
        <v>0</v>
      </c>
      <c r="P290" s="77">
        <f t="shared" si="170"/>
        <v>0</v>
      </c>
      <c r="Q290" s="77">
        <f t="shared" si="171"/>
        <v>0</v>
      </c>
      <c r="R290" s="76">
        <f t="shared" ref="R290:W290" si="189">SUM(R292)</f>
        <v>0</v>
      </c>
      <c r="S290" s="76">
        <f t="shared" si="189"/>
        <v>0</v>
      </c>
      <c r="T290" s="76">
        <f t="shared" si="189"/>
        <v>0</v>
      </c>
      <c r="U290" s="76">
        <f t="shared" si="189"/>
        <v>0</v>
      </c>
      <c r="V290" s="76">
        <f t="shared" si="189"/>
        <v>0</v>
      </c>
      <c r="W290" s="76">
        <f t="shared" si="189"/>
        <v>0</v>
      </c>
      <c r="X290" s="73"/>
      <c r="Y290" s="66"/>
    </row>
    <row r="291" spans="1:25" ht="12.75" x14ac:dyDescent="0.15">
      <c r="A291" s="70"/>
      <c r="B291" s="70"/>
      <c r="C291" s="70"/>
      <c r="D291" s="70"/>
      <c r="E291" s="71" t="s">
        <v>356</v>
      </c>
      <c r="F291" s="78"/>
      <c r="G291" s="78"/>
      <c r="H291" s="78"/>
      <c r="I291" s="78"/>
      <c r="J291" s="78"/>
      <c r="K291" s="78"/>
      <c r="L291" s="78"/>
      <c r="M291" s="78"/>
      <c r="N291" s="78"/>
      <c r="O291" s="77"/>
      <c r="P291" s="77"/>
      <c r="Q291" s="77"/>
      <c r="R291" s="78"/>
      <c r="S291" s="78"/>
      <c r="T291" s="78"/>
      <c r="U291" s="78"/>
      <c r="V291" s="78"/>
      <c r="W291" s="78"/>
      <c r="X291" s="73"/>
      <c r="Y291" s="66"/>
    </row>
    <row r="292" spans="1:25" ht="12.75" x14ac:dyDescent="0.15">
      <c r="A292" s="70">
        <v>3061</v>
      </c>
      <c r="B292" s="70" t="s">
        <v>241</v>
      </c>
      <c r="C292" s="70" t="s">
        <v>197</v>
      </c>
      <c r="D292" s="70" t="s">
        <v>192</v>
      </c>
      <c r="E292" s="71" t="s">
        <v>357</v>
      </c>
      <c r="F292" s="76">
        <f>SUM(G292,H292)</f>
        <v>0</v>
      </c>
      <c r="G292" s="76"/>
      <c r="H292" s="76"/>
      <c r="I292" s="76">
        <f>SUM(J292,K292)</f>
        <v>0</v>
      </c>
      <c r="J292" s="76"/>
      <c r="K292" s="76"/>
      <c r="L292" s="76">
        <f>SUM(M292,N292)</f>
        <v>0</v>
      </c>
      <c r="M292" s="76"/>
      <c r="N292" s="76"/>
      <c r="O292" s="77">
        <f t="shared" si="169"/>
        <v>0</v>
      </c>
      <c r="P292" s="77">
        <f t="shared" si="170"/>
        <v>0</v>
      </c>
      <c r="Q292" s="77">
        <f t="shared" si="171"/>
        <v>0</v>
      </c>
      <c r="R292" s="76">
        <f>SUM(S292,T292)</f>
        <v>0</v>
      </c>
      <c r="S292" s="76"/>
      <c r="T292" s="76"/>
      <c r="U292" s="76">
        <f>SUM(V292,W292)</f>
        <v>0</v>
      </c>
      <c r="V292" s="76"/>
      <c r="W292" s="76"/>
      <c r="X292" s="73"/>
      <c r="Y292" s="66"/>
    </row>
    <row r="293" spans="1:25" ht="25.5" x14ac:dyDescent="0.15">
      <c r="A293" s="70">
        <v>3070</v>
      </c>
      <c r="B293" s="70" t="s">
        <v>241</v>
      </c>
      <c r="C293" s="70" t="s">
        <v>210</v>
      </c>
      <c r="D293" s="70" t="s">
        <v>191</v>
      </c>
      <c r="E293" s="71" t="s">
        <v>355</v>
      </c>
      <c r="F293" s="76">
        <f t="shared" ref="F293:N293" si="190">SUM(F295)</f>
        <v>40022.9</v>
      </c>
      <c r="G293" s="76">
        <f t="shared" si="190"/>
        <v>40022.9</v>
      </c>
      <c r="H293" s="76">
        <f t="shared" si="190"/>
        <v>0</v>
      </c>
      <c r="I293" s="76">
        <f t="shared" si="190"/>
        <v>18000</v>
      </c>
      <c r="J293" s="76">
        <f t="shared" si="190"/>
        <v>18000</v>
      </c>
      <c r="K293" s="76">
        <f t="shared" si="190"/>
        <v>0</v>
      </c>
      <c r="L293" s="76">
        <f t="shared" si="190"/>
        <v>18900</v>
      </c>
      <c r="M293" s="76">
        <f t="shared" si="190"/>
        <v>18900</v>
      </c>
      <c r="N293" s="76">
        <f t="shared" si="190"/>
        <v>0</v>
      </c>
      <c r="O293" s="77">
        <f t="shared" si="169"/>
        <v>900</v>
      </c>
      <c r="P293" s="77">
        <f t="shared" si="170"/>
        <v>900</v>
      </c>
      <c r="Q293" s="77">
        <f t="shared" si="171"/>
        <v>0</v>
      </c>
      <c r="R293" s="76">
        <f t="shared" ref="R293:W293" si="191">SUM(R295)</f>
        <v>19845</v>
      </c>
      <c r="S293" s="76">
        <f t="shared" si="191"/>
        <v>19845</v>
      </c>
      <c r="T293" s="76">
        <f t="shared" si="191"/>
        <v>0</v>
      </c>
      <c r="U293" s="76">
        <f t="shared" si="191"/>
        <v>20838</v>
      </c>
      <c r="V293" s="76">
        <f t="shared" si="191"/>
        <v>20838</v>
      </c>
      <c r="W293" s="76">
        <f t="shared" si="191"/>
        <v>0</v>
      </c>
      <c r="X293" s="73"/>
      <c r="Y293" s="66"/>
    </row>
    <row r="294" spans="1:25" ht="12.75" x14ac:dyDescent="0.15">
      <c r="A294" s="70"/>
      <c r="B294" s="70"/>
      <c r="C294" s="70"/>
      <c r="D294" s="70"/>
      <c r="E294" s="71" t="s">
        <v>356</v>
      </c>
      <c r="F294" s="78"/>
      <c r="G294" s="78"/>
      <c r="H294" s="78"/>
      <c r="I294" s="78"/>
      <c r="J294" s="78"/>
      <c r="K294" s="78"/>
      <c r="L294" s="78"/>
      <c r="M294" s="78"/>
      <c r="N294" s="78"/>
      <c r="O294" s="77"/>
      <c r="P294" s="77"/>
      <c r="Q294" s="77"/>
      <c r="R294" s="78"/>
      <c r="S294" s="78"/>
      <c r="T294" s="78"/>
      <c r="U294" s="78"/>
      <c r="V294" s="78"/>
      <c r="W294" s="78"/>
      <c r="X294" s="73"/>
      <c r="Y294" s="66"/>
    </row>
    <row r="295" spans="1:25" ht="25.5" x14ac:dyDescent="0.15">
      <c r="A295" s="70">
        <v>3071</v>
      </c>
      <c r="B295" s="70" t="s">
        <v>241</v>
      </c>
      <c r="C295" s="70" t="s">
        <v>210</v>
      </c>
      <c r="D295" s="70" t="s">
        <v>192</v>
      </c>
      <c r="E295" s="71" t="s">
        <v>355</v>
      </c>
      <c r="F295" s="76">
        <f>SUM(G295,H295)</f>
        <v>40022.9</v>
      </c>
      <c r="G295" s="76">
        <v>40022.9</v>
      </c>
      <c r="H295" s="76">
        <v>0</v>
      </c>
      <c r="I295" s="76">
        <f>SUM(J295,K295)</f>
        <v>18000</v>
      </c>
      <c r="J295" s="76">
        <v>18000</v>
      </c>
      <c r="K295" s="76">
        <v>0</v>
      </c>
      <c r="L295" s="76">
        <f>SUM(M295,N295)</f>
        <v>18900</v>
      </c>
      <c r="M295" s="76">
        <v>18900</v>
      </c>
      <c r="N295" s="76">
        <v>0</v>
      </c>
      <c r="O295" s="77">
        <f t="shared" si="169"/>
        <v>900</v>
      </c>
      <c r="P295" s="77">
        <f t="shared" si="170"/>
        <v>900</v>
      </c>
      <c r="Q295" s="77">
        <f t="shared" si="171"/>
        <v>0</v>
      </c>
      <c r="R295" s="76">
        <f>SUM(S295,T295)</f>
        <v>19845</v>
      </c>
      <c r="S295" s="76">
        <v>19845</v>
      </c>
      <c r="T295" s="76">
        <v>0</v>
      </c>
      <c r="U295" s="76">
        <f>SUM(V295,W295)</f>
        <v>20838</v>
      </c>
      <c r="V295" s="76">
        <v>20838</v>
      </c>
      <c r="W295" s="76">
        <v>0</v>
      </c>
      <c r="X295" s="73"/>
      <c r="Y295" s="66"/>
    </row>
    <row r="296" spans="1:25" ht="25.5" x14ac:dyDescent="0.15">
      <c r="A296" s="70">
        <v>3080</v>
      </c>
      <c r="B296" s="70" t="s">
        <v>241</v>
      </c>
      <c r="C296" s="70" t="s">
        <v>386</v>
      </c>
      <c r="D296" s="70" t="s">
        <v>191</v>
      </c>
      <c r="E296" s="71" t="s">
        <v>354</v>
      </c>
      <c r="F296" s="76">
        <f t="shared" ref="F296:N296" si="192">SUM(F298)</f>
        <v>0</v>
      </c>
      <c r="G296" s="76">
        <f t="shared" si="192"/>
        <v>0</v>
      </c>
      <c r="H296" s="76">
        <f t="shared" si="192"/>
        <v>0</v>
      </c>
      <c r="I296" s="76">
        <f t="shared" si="192"/>
        <v>0</v>
      </c>
      <c r="J296" s="76">
        <f t="shared" si="192"/>
        <v>0</v>
      </c>
      <c r="K296" s="76">
        <f t="shared" si="192"/>
        <v>0</v>
      </c>
      <c r="L296" s="76">
        <f t="shared" si="192"/>
        <v>0</v>
      </c>
      <c r="M296" s="76">
        <f t="shared" si="192"/>
        <v>0</v>
      </c>
      <c r="N296" s="76">
        <f t="shared" si="192"/>
        <v>0</v>
      </c>
      <c r="O296" s="77">
        <f t="shared" si="169"/>
        <v>0</v>
      </c>
      <c r="P296" s="77">
        <f t="shared" si="170"/>
        <v>0</v>
      </c>
      <c r="Q296" s="77">
        <f t="shared" si="171"/>
        <v>0</v>
      </c>
      <c r="R296" s="76">
        <f t="shared" ref="R296:W296" si="193">SUM(R298)</f>
        <v>0</v>
      </c>
      <c r="S296" s="76">
        <f t="shared" si="193"/>
        <v>0</v>
      </c>
      <c r="T296" s="76">
        <f t="shared" si="193"/>
        <v>0</v>
      </c>
      <c r="U296" s="76">
        <f t="shared" si="193"/>
        <v>0</v>
      </c>
      <c r="V296" s="76">
        <f t="shared" si="193"/>
        <v>0</v>
      </c>
      <c r="W296" s="76">
        <f t="shared" si="193"/>
        <v>0</v>
      </c>
      <c r="X296" s="73"/>
      <c r="Y296" s="66"/>
    </row>
    <row r="297" spans="1:25" ht="12.75" x14ac:dyDescent="0.15">
      <c r="A297" s="70"/>
      <c r="B297" s="70"/>
      <c r="C297" s="70"/>
      <c r="D297" s="70"/>
      <c r="E297" s="71" t="s">
        <v>356</v>
      </c>
      <c r="F297" s="78"/>
      <c r="G297" s="78"/>
      <c r="H297" s="78"/>
      <c r="I297" s="78"/>
      <c r="J297" s="78"/>
      <c r="K297" s="78"/>
      <c r="L297" s="78"/>
      <c r="M297" s="78"/>
      <c r="N297" s="78"/>
      <c r="O297" s="77"/>
      <c r="P297" s="77"/>
      <c r="Q297" s="77"/>
      <c r="R297" s="78"/>
      <c r="S297" s="78"/>
      <c r="T297" s="78"/>
      <c r="U297" s="78"/>
      <c r="V297" s="78"/>
      <c r="W297" s="78"/>
      <c r="X297" s="73"/>
      <c r="Y297" s="66"/>
    </row>
    <row r="298" spans="1:25" ht="25.5" x14ac:dyDescent="0.15">
      <c r="A298" s="70">
        <v>3081</v>
      </c>
      <c r="B298" s="70" t="s">
        <v>241</v>
      </c>
      <c r="C298" s="70" t="s">
        <v>386</v>
      </c>
      <c r="D298" s="70" t="s">
        <v>192</v>
      </c>
      <c r="E298" s="71" t="s">
        <v>354</v>
      </c>
      <c r="F298" s="76">
        <f>SUM(G298,H298)</f>
        <v>0</v>
      </c>
      <c r="G298" s="76"/>
      <c r="H298" s="76"/>
      <c r="I298" s="76">
        <f>SUM(J298,K298)</f>
        <v>0</v>
      </c>
      <c r="J298" s="76"/>
      <c r="K298" s="76"/>
      <c r="L298" s="76">
        <f>SUM(M298,N298)</f>
        <v>0</v>
      </c>
      <c r="M298" s="76"/>
      <c r="N298" s="76"/>
      <c r="O298" s="77">
        <f t="shared" si="169"/>
        <v>0</v>
      </c>
      <c r="P298" s="77">
        <f t="shared" si="170"/>
        <v>0</v>
      </c>
      <c r="Q298" s="77">
        <f t="shared" si="171"/>
        <v>0</v>
      </c>
      <c r="R298" s="76">
        <f>SUM(S298,T298)</f>
        <v>0</v>
      </c>
      <c r="S298" s="76"/>
      <c r="T298" s="76"/>
      <c r="U298" s="76">
        <f>SUM(V298,W298)</f>
        <v>0</v>
      </c>
      <c r="V298" s="76"/>
      <c r="W298" s="76"/>
      <c r="X298" s="73"/>
      <c r="Y298" s="66"/>
    </row>
    <row r="299" spans="1:25" ht="12.75" x14ac:dyDescent="0.15">
      <c r="A299" s="70"/>
      <c r="B299" s="70"/>
      <c r="C299" s="70"/>
      <c r="D299" s="70"/>
      <c r="E299" s="71" t="s">
        <v>356</v>
      </c>
      <c r="F299" s="78"/>
      <c r="G299" s="78"/>
      <c r="H299" s="78"/>
      <c r="I299" s="78"/>
      <c r="J299" s="78"/>
      <c r="K299" s="78"/>
      <c r="L299" s="78"/>
      <c r="M299" s="78"/>
      <c r="N299" s="78"/>
      <c r="O299" s="77">
        <f t="shared" si="169"/>
        <v>0</v>
      </c>
      <c r="P299" s="77">
        <f t="shared" si="170"/>
        <v>0</v>
      </c>
      <c r="Q299" s="77">
        <f t="shared" si="171"/>
        <v>0</v>
      </c>
      <c r="R299" s="78"/>
      <c r="S299" s="78"/>
      <c r="T299" s="78"/>
      <c r="U299" s="78"/>
      <c r="V299" s="78"/>
      <c r="W299" s="78"/>
      <c r="X299" s="73"/>
      <c r="Y299" s="66"/>
    </row>
    <row r="300" spans="1:25" ht="25.5" x14ac:dyDescent="0.15">
      <c r="A300" s="70">
        <v>3090</v>
      </c>
      <c r="B300" s="70" t="s">
        <v>241</v>
      </c>
      <c r="C300" s="70" t="s">
        <v>212</v>
      </c>
      <c r="D300" s="70" t="s">
        <v>191</v>
      </c>
      <c r="E300" s="71" t="s">
        <v>353</v>
      </c>
      <c r="F300" s="76">
        <f t="shared" ref="F300:N300" si="194">SUM(F302:F303)</f>
        <v>0</v>
      </c>
      <c r="G300" s="76">
        <f t="shared" si="194"/>
        <v>0</v>
      </c>
      <c r="H300" s="76">
        <f t="shared" si="194"/>
        <v>0</v>
      </c>
      <c r="I300" s="76">
        <f t="shared" si="194"/>
        <v>0</v>
      </c>
      <c r="J300" s="76">
        <f t="shared" si="194"/>
        <v>0</v>
      </c>
      <c r="K300" s="76">
        <f t="shared" si="194"/>
        <v>0</v>
      </c>
      <c r="L300" s="76">
        <f t="shared" si="194"/>
        <v>0</v>
      </c>
      <c r="M300" s="76">
        <f t="shared" si="194"/>
        <v>0</v>
      </c>
      <c r="N300" s="76">
        <f t="shared" si="194"/>
        <v>0</v>
      </c>
      <c r="O300" s="77">
        <f t="shared" si="169"/>
        <v>0</v>
      </c>
      <c r="P300" s="77">
        <f t="shared" si="170"/>
        <v>0</v>
      </c>
      <c r="Q300" s="77">
        <f t="shared" si="171"/>
        <v>0</v>
      </c>
      <c r="R300" s="76">
        <f t="shared" ref="R300:W300" si="195">SUM(R302:R303)</f>
        <v>0</v>
      </c>
      <c r="S300" s="76">
        <f t="shared" si="195"/>
        <v>0</v>
      </c>
      <c r="T300" s="76">
        <f t="shared" si="195"/>
        <v>0</v>
      </c>
      <c r="U300" s="76">
        <f t="shared" si="195"/>
        <v>0</v>
      </c>
      <c r="V300" s="76">
        <f t="shared" si="195"/>
        <v>0</v>
      </c>
      <c r="W300" s="76">
        <f t="shared" si="195"/>
        <v>0</v>
      </c>
      <c r="X300" s="73"/>
      <c r="Y300" s="66"/>
    </row>
    <row r="301" spans="1:25" ht="12.75" x14ac:dyDescent="0.15">
      <c r="A301" s="70"/>
      <c r="B301" s="70"/>
      <c r="C301" s="70"/>
      <c r="D301" s="70"/>
      <c r="E301" s="71" t="s">
        <v>356</v>
      </c>
      <c r="F301" s="78"/>
      <c r="G301" s="78"/>
      <c r="H301" s="78"/>
      <c r="I301" s="78"/>
      <c r="J301" s="78"/>
      <c r="K301" s="78"/>
      <c r="L301" s="78"/>
      <c r="M301" s="78"/>
      <c r="N301" s="78"/>
      <c r="O301" s="77"/>
      <c r="P301" s="77"/>
      <c r="Q301" s="77"/>
      <c r="R301" s="78"/>
      <c r="S301" s="78"/>
      <c r="T301" s="78"/>
      <c r="U301" s="78"/>
      <c r="V301" s="78"/>
      <c r="W301" s="78"/>
      <c r="X301" s="73"/>
      <c r="Y301" s="66"/>
    </row>
    <row r="302" spans="1:25" ht="25.5" x14ac:dyDescent="0.15">
      <c r="A302" s="70">
        <v>3091</v>
      </c>
      <c r="B302" s="70" t="s">
        <v>241</v>
      </c>
      <c r="C302" s="70" t="s">
        <v>212</v>
      </c>
      <c r="D302" s="70" t="s">
        <v>192</v>
      </c>
      <c r="E302" s="71" t="s">
        <v>353</v>
      </c>
      <c r="F302" s="76">
        <f>SUM(G302,H302)</f>
        <v>0</v>
      </c>
      <c r="G302" s="76"/>
      <c r="H302" s="76"/>
      <c r="I302" s="76">
        <f>SUM(J302,K302)</f>
        <v>0</v>
      </c>
      <c r="J302" s="76"/>
      <c r="K302" s="76"/>
      <c r="L302" s="76">
        <f>SUM(M302,N302)</f>
        <v>0</v>
      </c>
      <c r="M302" s="76"/>
      <c r="N302" s="76"/>
      <c r="O302" s="77">
        <f t="shared" si="169"/>
        <v>0</v>
      </c>
      <c r="P302" s="77">
        <f t="shared" si="170"/>
        <v>0</v>
      </c>
      <c r="Q302" s="77">
        <f t="shared" si="171"/>
        <v>0</v>
      </c>
      <c r="R302" s="76">
        <f>SUM(S302,T302)</f>
        <v>0</v>
      </c>
      <c r="S302" s="76"/>
      <c r="T302" s="76"/>
      <c r="U302" s="76">
        <f>SUM(V302,W302)</f>
        <v>0</v>
      </c>
      <c r="V302" s="76"/>
      <c r="W302" s="76"/>
      <c r="X302" s="73"/>
      <c r="Y302" s="66"/>
    </row>
    <row r="303" spans="1:25" ht="25.5" x14ac:dyDescent="0.15">
      <c r="A303" s="70">
        <v>3092</v>
      </c>
      <c r="B303" s="70" t="s">
        <v>241</v>
      </c>
      <c r="C303" s="70" t="s">
        <v>212</v>
      </c>
      <c r="D303" s="70" t="s">
        <v>200</v>
      </c>
      <c r="E303" s="71" t="s">
        <v>535</v>
      </c>
      <c r="F303" s="76">
        <f>SUM(G303,H303)</f>
        <v>0</v>
      </c>
      <c r="G303" s="76"/>
      <c r="H303" s="76"/>
      <c r="I303" s="76">
        <f>SUM(J303,K303)</f>
        <v>0</v>
      </c>
      <c r="J303" s="76"/>
      <c r="K303" s="76"/>
      <c r="L303" s="76">
        <f>SUM(M303,N303)</f>
        <v>0</v>
      </c>
      <c r="M303" s="76"/>
      <c r="N303" s="76"/>
      <c r="O303" s="77">
        <f t="shared" si="169"/>
        <v>0</v>
      </c>
      <c r="P303" s="77">
        <f t="shared" si="170"/>
        <v>0</v>
      </c>
      <c r="Q303" s="77">
        <f t="shared" si="171"/>
        <v>0</v>
      </c>
      <c r="R303" s="76">
        <f>SUM(S303,T303)</f>
        <v>0</v>
      </c>
      <c r="S303" s="76"/>
      <c r="T303" s="76"/>
      <c r="U303" s="76">
        <f>SUM(V303,W303)</f>
        <v>0</v>
      </c>
      <c r="V303" s="76"/>
      <c r="W303" s="76"/>
      <c r="X303" s="73"/>
      <c r="Y303" s="66"/>
    </row>
    <row r="304" spans="1:25" ht="25.5" x14ac:dyDescent="0.15">
      <c r="A304" s="70">
        <v>3100</v>
      </c>
      <c r="B304" s="70" t="s">
        <v>244</v>
      </c>
      <c r="C304" s="70" t="s">
        <v>191</v>
      </c>
      <c r="D304" s="70" t="s">
        <v>191</v>
      </c>
      <c r="E304" s="71" t="s">
        <v>536</v>
      </c>
      <c r="F304" s="76">
        <f t="shared" ref="F304:N304" si="196">SUM(F306)</f>
        <v>2956.1</v>
      </c>
      <c r="G304" s="76">
        <f t="shared" si="196"/>
        <v>115640.4</v>
      </c>
      <c r="H304" s="76">
        <f t="shared" si="196"/>
        <v>0</v>
      </c>
      <c r="I304" s="76">
        <f t="shared" si="196"/>
        <v>368680</v>
      </c>
      <c r="J304" s="76">
        <f t="shared" si="196"/>
        <v>368680</v>
      </c>
      <c r="K304" s="76">
        <f t="shared" si="196"/>
        <v>0</v>
      </c>
      <c r="L304" s="76">
        <f t="shared" si="196"/>
        <v>387114</v>
      </c>
      <c r="M304" s="76">
        <f t="shared" si="196"/>
        <v>387114</v>
      </c>
      <c r="N304" s="76">
        <f t="shared" si="196"/>
        <v>0</v>
      </c>
      <c r="O304" s="77">
        <f t="shared" si="169"/>
        <v>18434</v>
      </c>
      <c r="P304" s="77">
        <f t="shared" si="170"/>
        <v>18434</v>
      </c>
      <c r="Q304" s="77">
        <f t="shared" si="171"/>
        <v>0</v>
      </c>
      <c r="R304" s="72">
        <f t="shared" ref="R304:W304" si="197">SUM(R306)</f>
        <v>437480</v>
      </c>
      <c r="S304" s="72">
        <f t="shared" si="197"/>
        <v>437480</v>
      </c>
      <c r="T304" s="72">
        <f t="shared" si="197"/>
        <v>0</v>
      </c>
      <c r="U304" s="72">
        <f t="shared" si="197"/>
        <v>504690</v>
      </c>
      <c r="V304" s="72">
        <f t="shared" si="197"/>
        <v>504690</v>
      </c>
      <c r="W304" s="72">
        <f t="shared" si="197"/>
        <v>0</v>
      </c>
      <c r="X304" s="73"/>
      <c r="Y304" s="66"/>
    </row>
    <row r="305" spans="1:25" ht="12.75" x14ac:dyDescent="0.15">
      <c r="A305" s="70"/>
      <c r="B305" s="70"/>
      <c r="C305" s="70"/>
      <c r="D305" s="70"/>
      <c r="E305" s="71" t="s">
        <v>356</v>
      </c>
      <c r="F305" s="78"/>
      <c r="G305" s="78"/>
      <c r="H305" s="78"/>
      <c r="I305" s="78"/>
      <c r="J305" s="78"/>
      <c r="K305" s="78"/>
      <c r="L305" s="78"/>
      <c r="M305" s="78"/>
      <c r="N305" s="78"/>
      <c r="O305" s="77"/>
      <c r="P305" s="77"/>
      <c r="Q305" s="77"/>
      <c r="R305" s="70"/>
      <c r="S305" s="70"/>
      <c r="T305" s="70"/>
      <c r="U305" s="70"/>
      <c r="V305" s="70"/>
      <c r="W305" s="70"/>
      <c r="X305" s="73"/>
      <c r="Y305" s="66"/>
    </row>
    <row r="306" spans="1:25" ht="25.5" x14ac:dyDescent="0.15">
      <c r="A306" s="70">
        <v>3110</v>
      </c>
      <c r="B306" s="70" t="s">
        <v>244</v>
      </c>
      <c r="C306" s="70" t="s">
        <v>192</v>
      </c>
      <c r="D306" s="70" t="s">
        <v>191</v>
      </c>
      <c r="E306" s="71" t="s">
        <v>537</v>
      </c>
      <c r="F306" s="76">
        <f t="shared" ref="F306:N306" si="198">SUM(F308)</f>
        <v>2956.1</v>
      </c>
      <c r="G306" s="76">
        <f t="shared" si="198"/>
        <v>115640.4</v>
      </c>
      <c r="H306" s="76">
        <f t="shared" si="198"/>
        <v>0</v>
      </c>
      <c r="I306" s="76">
        <f t="shared" si="198"/>
        <v>368680</v>
      </c>
      <c r="J306" s="76">
        <f t="shared" si="198"/>
        <v>368680</v>
      </c>
      <c r="K306" s="76">
        <f t="shared" si="198"/>
        <v>0</v>
      </c>
      <c r="L306" s="76">
        <f t="shared" si="198"/>
        <v>387114</v>
      </c>
      <c r="M306" s="76">
        <f t="shared" si="198"/>
        <v>387114</v>
      </c>
      <c r="N306" s="76">
        <f t="shared" si="198"/>
        <v>0</v>
      </c>
      <c r="O306" s="77">
        <f t="shared" si="169"/>
        <v>18434</v>
      </c>
      <c r="P306" s="77">
        <f t="shared" si="170"/>
        <v>18434</v>
      </c>
      <c r="Q306" s="77">
        <f t="shared" si="171"/>
        <v>0</v>
      </c>
      <c r="R306" s="72">
        <f t="shared" ref="R306:W306" si="199">SUM(R308)</f>
        <v>437480</v>
      </c>
      <c r="S306" s="72">
        <f t="shared" si="199"/>
        <v>437480</v>
      </c>
      <c r="T306" s="72">
        <f t="shared" si="199"/>
        <v>0</v>
      </c>
      <c r="U306" s="72">
        <f t="shared" si="199"/>
        <v>504690</v>
      </c>
      <c r="V306" s="72">
        <f t="shared" si="199"/>
        <v>504690</v>
      </c>
      <c r="W306" s="72">
        <f t="shared" si="199"/>
        <v>0</v>
      </c>
      <c r="X306" s="73"/>
      <c r="Y306" s="66"/>
    </row>
    <row r="307" spans="1:25" ht="12.75" x14ac:dyDescent="0.15">
      <c r="A307" s="70"/>
      <c r="B307" s="70"/>
      <c r="C307" s="70"/>
      <c r="D307" s="70"/>
      <c r="E307" s="71" t="s">
        <v>356</v>
      </c>
      <c r="F307" s="78"/>
      <c r="G307" s="78"/>
      <c r="H307" s="78"/>
      <c r="I307" s="78"/>
      <c r="J307" s="78"/>
      <c r="K307" s="78"/>
      <c r="L307" s="78"/>
      <c r="M307" s="78"/>
      <c r="N307" s="78"/>
      <c r="O307" s="77"/>
      <c r="P307" s="77"/>
      <c r="Q307" s="77"/>
      <c r="R307" s="70"/>
      <c r="S307" s="70"/>
      <c r="T307" s="70"/>
      <c r="U307" s="70"/>
      <c r="V307" s="70"/>
      <c r="W307" s="70"/>
      <c r="X307" s="73"/>
      <c r="Y307" s="66"/>
    </row>
    <row r="308" spans="1:25" ht="12.75" x14ac:dyDescent="0.15">
      <c r="A308" s="70">
        <v>3112</v>
      </c>
      <c r="B308" s="70" t="s">
        <v>244</v>
      </c>
      <c r="C308" s="70" t="s">
        <v>192</v>
      </c>
      <c r="D308" s="70" t="s">
        <v>200</v>
      </c>
      <c r="E308" s="71" t="s">
        <v>538</v>
      </c>
      <c r="F308" s="76">
        <v>2956.1</v>
      </c>
      <c r="G308" s="76">
        <v>115640.4</v>
      </c>
      <c r="H308" s="76">
        <v>0</v>
      </c>
      <c r="I308" s="76">
        <v>368680</v>
      </c>
      <c r="J308" s="76">
        <v>368680</v>
      </c>
      <c r="K308" s="76">
        <v>0</v>
      </c>
      <c r="L308" s="76">
        <v>387114</v>
      </c>
      <c r="M308" s="76">
        <v>387114</v>
      </c>
      <c r="N308" s="76">
        <v>0</v>
      </c>
      <c r="O308" s="77">
        <f t="shared" si="169"/>
        <v>18434</v>
      </c>
      <c r="P308" s="77">
        <f t="shared" si="170"/>
        <v>18434</v>
      </c>
      <c r="Q308" s="77">
        <f t="shared" si="171"/>
        <v>0</v>
      </c>
      <c r="R308" s="72">
        <v>437480</v>
      </c>
      <c r="S308" s="398">
        <v>437480</v>
      </c>
      <c r="T308" s="72"/>
      <c r="U308" s="72">
        <v>504690</v>
      </c>
      <c r="V308" s="398">
        <v>504690</v>
      </c>
      <c r="W308" s="72">
        <v>0</v>
      </c>
      <c r="X308" s="73"/>
      <c r="Y308" s="66"/>
    </row>
    <row r="309" spans="1:25" x14ac:dyDescent="0.15">
      <c r="A309" s="68"/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362"/>
      <c r="N309" s="362"/>
      <c r="O309" s="68"/>
      <c r="P309" s="68"/>
      <c r="Q309" s="68"/>
      <c r="R309" s="68"/>
      <c r="S309" s="362"/>
      <c r="T309" s="362"/>
      <c r="U309" s="68"/>
      <c r="V309" s="68"/>
      <c r="W309" s="68"/>
      <c r="X309" s="68"/>
    </row>
  </sheetData>
  <mergeCells count="26">
    <mergeCell ref="B2:I2"/>
    <mergeCell ref="V2:X2"/>
    <mergeCell ref="U5:U6"/>
    <mergeCell ref="V5:W5"/>
    <mergeCell ref="X5:X6"/>
    <mergeCell ref="E4:E6"/>
    <mergeCell ref="L4:N4"/>
    <mergeCell ref="O4:Q4"/>
    <mergeCell ref="R4:T4"/>
    <mergeCell ref="U4:W4"/>
    <mergeCell ref="I5:I6"/>
    <mergeCell ref="J5:K5"/>
    <mergeCell ref="S5:T5"/>
    <mergeCell ref="F5:F6"/>
    <mergeCell ref="F4:H4"/>
    <mergeCell ref="G5:H5"/>
    <mergeCell ref="I4:K4"/>
    <mergeCell ref="A4:A6"/>
    <mergeCell ref="D4:D6"/>
    <mergeCell ref="C4:C6"/>
    <mergeCell ref="B4:B6"/>
    <mergeCell ref="R5:R6"/>
    <mergeCell ref="L5:L6"/>
    <mergeCell ref="M5:N5"/>
    <mergeCell ref="O5:O6"/>
    <mergeCell ref="P5:Q5"/>
  </mergeCells>
  <pageMargins left="0.19685039370078741" right="0.15748031496062992" top="0.35433070866141736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225"/>
  <sheetViews>
    <sheetView zoomScale="115" zoomScaleNormal="11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S25" sqref="S25"/>
    </sheetView>
  </sheetViews>
  <sheetFormatPr defaultRowHeight="10.5" x14ac:dyDescent="0.15"/>
  <cols>
    <col min="1" max="1" width="9.33203125" style="80"/>
    <col min="2" max="2" width="57.5" style="80" customWidth="1"/>
    <col min="3" max="3" width="9.33203125" style="80"/>
    <col min="4" max="4" width="15.33203125" style="80" customWidth="1"/>
    <col min="5" max="6" width="16.83203125" style="80" customWidth="1"/>
    <col min="7" max="7" width="10.83203125" style="80" customWidth="1"/>
    <col min="8" max="8" width="11.6640625" style="363" customWidth="1"/>
    <col min="9" max="9" width="10" style="363" customWidth="1"/>
    <col min="10" max="10" width="11" style="80" customWidth="1"/>
    <col min="11" max="11" width="10.6640625" style="363" customWidth="1"/>
    <col min="12" max="12" width="10" style="363" customWidth="1"/>
    <col min="13" max="13" width="12.83203125" style="80" customWidth="1"/>
    <col min="14" max="14" width="18" style="80" customWidth="1"/>
    <col min="15" max="15" width="16.1640625" style="80" customWidth="1"/>
    <col min="16" max="16" width="11.1640625" style="80" customWidth="1"/>
    <col min="17" max="17" width="11.33203125" style="430" customWidth="1"/>
    <col min="18" max="18" width="10.1640625" style="363" customWidth="1"/>
    <col min="19" max="19" width="10.6640625" style="80" customWidth="1"/>
    <col min="20" max="20" width="10.83203125" style="363" customWidth="1"/>
    <col min="21" max="21" width="10.1640625" style="363" customWidth="1"/>
    <col min="22" max="16384" width="9.33203125" style="80"/>
  </cols>
  <sheetData>
    <row r="2" spans="1:23" ht="39" customHeight="1" x14ac:dyDescent="0.15">
      <c r="A2" s="478" t="s">
        <v>309</v>
      </c>
      <c r="B2" s="479"/>
      <c r="C2" s="479"/>
      <c r="D2" s="479"/>
      <c r="E2" s="479"/>
      <c r="F2" s="479"/>
      <c r="G2" s="479"/>
      <c r="H2" s="479"/>
      <c r="I2" s="479"/>
      <c r="J2" s="479"/>
      <c r="K2" s="480"/>
      <c r="T2" s="456" t="s">
        <v>303</v>
      </c>
      <c r="U2" s="456"/>
      <c r="V2" s="456"/>
    </row>
    <row r="4" spans="1:23" ht="24" customHeight="1" x14ac:dyDescent="0.15">
      <c r="A4" s="468" t="s">
        <v>760</v>
      </c>
      <c r="B4" s="471" t="s">
        <v>761</v>
      </c>
      <c r="C4" s="474" t="s">
        <v>247</v>
      </c>
      <c r="D4" s="477" t="s">
        <v>312</v>
      </c>
      <c r="E4" s="477"/>
      <c r="F4" s="477"/>
      <c r="G4" s="477" t="s">
        <v>313</v>
      </c>
      <c r="H4" s="477"/>
      <c r="I4" s="477"/>
      <c r="J4" s="477" t="s">
        <v>182</v>
      </c>
      <c r="K4" s="477"/>
      <c r="L4" s="477"/>
      <c r="M4" s="481" t="s">
        <v>314</v>
      </c>
      <c r="N4" s="481"/>
      <c r="O4" s="481"/>
      <c r="P4" s="477" t="s">
        <v>183</v>
      </c>
      <c r="Q4" s="477"/>
      <c r="R4" s="477"/>
      <c r="S4" s="477" t="s">
        <v>184</v>
      </c>
      <c r="T4" s="477"/>
      <c r="U4" s="477"/>
      <c r="V4" s="39" t="s">
        <v>315</v>
      </c>
    </row>
    <row r="5" spans="1:23" ht="12.75" customHeight="1" x14ac:dyDescent="0.15">
      <c r="A5" s="469"/>
      <c r="B5" s="472"/>
      <c r="C5" s="475"/>
      <c r="D5" s="448" t="s">
        <v>4</v>
      </c>
      <c r="E5" s="448" t="s">
        <v>5</v>
      </c>
      <c r="F5" s="448"/>
      <c r="G5" s="448" t="s">
        <v>4</v>
      </c>
      <c r="H5" s="448" t="s">
        <v>5</v>
      </c>
      <c r="I5" s="448"/>
      <c r="J5" s="448" t="s">
        <v>4</v>
      </c>
      <c r="K5" s="448" t="s">
        <v>5</v>
      </c>
      <c r="L5" s="448"/>
      <c r="M5" s="467" t="s">
        <v>4</v>
      </c>
      <c r="N5" s="467" t="s">
        <v>5</v>
      </c>
      <c r="O5" s="467"/>
      <c r="P5" s="448" t="s">
        <v>4</v>
      </c>
      <c r="Q5" s="448" t="s">
        <v>5</v>
      </c>
      <c r="R5" s="448"/>
      <c r="S5" s="448" t="s">
        <v>4</v>
      </c>
      <c r="T5" s="448" t="s">
        <v>5</v>
      </c>
      <c r="U5" s="448"/>
      <c r="V5" s="442" t="s">
        <v>316</v>
      </c>
    </row>
    <row r="6" spans="1:23" ht="21" x14ac:dyDescent="0.15">
      <c r="A6" s="470"/>
      <c r="B6" s="473"/>
      <c r="C6" s="476"/>
      <c r="D6" s="448"/>
      <c r="E6" s="12" t="s">
        <v>6</v>
      </c>
      <c r="F6" s="12" t="s">
        <v>7</v>
      </c>
      <c r="G6" s="448"/>
      <c r="H6" s="12" t="s">
        <v>6</v>
      </c>
      <c r="I6" s="12" t="s">
        <v>7</v>
      </c>
      <c r="J6" s="448"/>
      <c r="K6" s="12" t="s">
        <v>6</v>
      </c>
      <c r="L6" s="12" t="s">
        <v>7</v>
      </c>
      <c r="M6" s="467"/>
      <c r="N6" s="102" t="s">
        <v>6</v>
      </c>
      <c r="O6" s="102" t="s">
        <v>7</v>
      </c>
      <c r="P6" s="448"/>
      <c r="Q6" s="428" t="s">
        <v>6</v>
      </c>
      <c r="R6" s="12" t="s">
        <v>7</v>
      </c>
      <c r="S6" s="448"/>
      <c r="T6" s="12" t="s">
        <v>6</v>
      </c>
      <c r="U6" s="12" t="s">
        <v>7</v>
      </c>
      <c r="V6" s="442"/>
    </row>
    <row r="7" spans="1:23" x14ac:dyDescent="0.15">
      <c r="A7" s="81">
        <v>1</v>
      </c>
      <c r="B7" s="81">
        <v>2</v>
      </c>
      <c r="C7" s="81">
        <v>3</v>
      </c>
      <c r="D7" s="12">
        <v>4</v>
      </c>
      <c r="E7" s="10">
        <v>5</v>
      </c>
      <c r="F7" s="12">
        <v>6</v>
      </c>
      <c r="G7" s="10">
        <v>7</v>
      </c>
      <c r="H7" s="12">
        <v>8</v>
      </c>
      <c r="I7" s="358">
        <v>9</v>
      </c>
      <c r="J7" s="12">
        <v>10</v>
      </c>
      <c r="K7" s="358">
        <v>11</v>
      </c>
      <c r="L7" s="12">
        <v>12</v>
      </c>
      <c r="M7" s="64">
        <v>13</v>
      </c>
      <c r="N7" s="102">
        <v>14</v>
      </c>
      <c r="O7" s="64">
        <v>15</v>
      </c>
      <c r="P7" s="12">
        <v>16</v>
      </c>
      <c r="Q7" s="431">
        <v>17</v>
      </c>
      <c r="R7" s="12">
        <v>18</v>
      </c>
      <c r="S7" s="10">
        <v>19</v>
      </c>
      <c r="T7" s="12">
        <v>20</v>
      </c>
      <c r="U7" s="427">
        <v>21</v>
      </c>
      <c r="V7" s="12">
        <v>22</v>
      </c>
    </row>
    <row r="8" spans="1:23" ht="21" x14ac:dyDescent="0.15">
      <c r="A8" s="88">
        <v>4000</v>
      </c>
      <c r="B8" s="89" t="s">
        <v>540</v>
      </c>
      <c r="C8" s="88"/>
      <c r="D8" s="90">
        <f t="shared" ref="D8:L8" si="0">SUM(D10,D163,D201)</f>
        <v>2249443.9</v>
      </c>
      <c r="E8" s="90">
        <f t="shared" si="0"/>
        <v>1623384.2</v>
      </c>
      <c r="F8" s="91">
        <f t="shared" si="0"/>
        <v>738744.1</v>
      </c>
      <c r="G8" s="90">
        <f t="shared" si="0"/>
        <v>2204160.4000000004</v>
      </c>
      <c r="H8" s="90">
        <f t="shared" si="0"/>
        <v>1931363.7000000002</v>
      </c>
      <c r="I8" s="91">
        <f t="shared" si="0"/>
        <v>272796.69999999995</v>
      </c>
      <c r="J8" s="90">
        <f t="shared" si="0"/>
        <v>2314709.7999999998</v>
      </c>
      <c r="K8" s="90">
        <f t="shared" si="0"/>
        <v>2028275.8</v>
      </c>
      <c r="L8" s="91">
        <f t="shared" si="0"/>
        <v>286434</v>
      </c>
      <c r="M8" s="77">
        <f>J8-G8</f>
        <v>110549.39999999944</v>
      </c>
      <c r="N8" s="77">
        <f>K8-H8</f>
        <v>96912.09999999986</v>
      </c>
      <c r="O8" s="77">
        <f>L8-I8</f>
        <v>13637.300000000047</v>
      </c>
      <c r="P8" s="90">
        <f t="shared" ref="P8:U8" si="1">SUM(P10,P163,P201)</f>
        <v>2488158.6</v>
      </c>
      <c r="Q8" s="432">
        <f t="shared" si="1"/>
        <v>2187404.6</v>
      </c>
      <c r="R8" s="91">
        <f t="shared" si="1"/>
        <v>300754</v>
      </c>
      <c r="S8" s="90">
        <f t="shared" si="1"/>
        <v>2839248.6</v>
      </c>
      <c r="T8" s="90">
        <f t="shared" si="1"/>
        <v>2523456.6</v>
      </c>
      <c r="U8" s="91">
        <f t="shared" si="1"/>
        <v>315792</v>
      </c>
      <c r="V8" s="73"/>
      <c r="W8" s="82"/>
    </row>
    <row r="9" spans="1:23" x14ac:dyDescent="0.15">
      <c r="A9" s="62"/>
      <c r="B9" s="61" t="s">
        <v>541</v>
      </c>
      <c r="C9" s="62"/>
      <c r="D9" s="86"/>
      <c r="E9" s="86"/>
      <c r="F9" s="87"/>
      <c r="G9" s="86"/>
      <c r="H9" s="86"/>
      <c r="I9" s="87"/>
      <c r="J9" s="86"/>
      <c r="K9" s="86"/>
      <c r="L9" s="87"/>
      <c r="M9" s="77"/>
      <c r="N9" s="77"/>
      <c r="O9" s="77"/>
      <c r="P9" s="86"/>
      <c r="Q9" s="433"/>
      <c r="R9" s="87"/>
      <c r="S9" s="86"/>
      <c r="T9" s="86"/>
      <c r="U9" s="87"/>
      <c r="V9" s="73"/>
      <c r="W9" s="82"/>
    </row>
    <row r="10" spans="1:23" ht="31.5" x14ac:dyDescent="0.15">
      <c r="A10" s="88">
        <v>4050</v>
      </c>
      <c r="B10" s="89" t="s">
        <v>542</v>
      </c>
      <c r="C10" s="88" t="s">
        <v>248</v>
      </c>
      <c r="D10" s="90">
        <f t="shared" ref="D10:L10" si="2">SUM(D12,D25,D68,D83,D93,D119,D134)</f>
        <v>1510699.7999999998</v>
      </c>
      <c r="E10" s="90">
        <f t="shared" si="2"/>
        <v>1623384.2</v>
      </c>
      <c r="F10" s="91">
        <f t="shared" si="2"/>
        <v>0</v>
      </c>
      <c r="G10" s="90">
        <f t="shared" si="2"/>
        <v>1931363.7000000002</v>
      </c>
      <c r="H10" s="90">
        <f t="shared" si="2"/>
        <v>1931363.7000000002</v>
      </c>
      <c r="I10" s="91">
        <f t="shared" si="2"/>
        <v>0</v>
      </c>
      <c r="J10" s="90">
        <f t="shared" si="2"/>
        <v>2028275.8</v>
      </c>
      <c r="K10" s="90">
        <f t="shared" si="2"/>
        <v>2028275.8</v>
      </c>
      <c r="L10" s="91">
        <f t="shared" si="2"/>
        <v>0</v>
      </c>
      <c r="M10" s="77">
        <f t="shared" ref="M10:M58" si="3">J10-G10</f>
        <v>96912.09999999986</v>
      </c>
      <c r="N10" s="77">
        <f t="shared" ref="N10:N58" si="4">K10-H10</f>
        <v>96912.09999999986</v>
      </c>
      <c r="O10" s="77">
        <f t="shared" ref="O10:O58" si="5">L10-I10</f>
        <v>0</v>
      </c>
      <c r="P10" s="90">
        <f t="shared" ref="P10:U10" si="6">SUM(P12,P25,P68,P83,P93,P119,P134)</f>
        <v>2187404.6</v>
      </c>
      <c r="Q10" s="432">
        <f t="shared" si="6"/>
        <v>2187404.6</v>
      </c>
      <c r="R10" s="91">
        <f t="shared" si="6"/>
        <v>0</v>
      </c>
      <c r="S10" s="90">
        <f t="shared" si="6"/>
        <v>2523456.6</v>
      </c>
      <c r="T10" s="90">
        <f t="shared" si="6"/>
        <v>2523456.6</v>
      </c>
      <c r="U10" s="91">
        <f t="shared" si="6"/>
        <v>0</v>
      </c>
      <c r="V10" s="73"/>
      <c r="W10" s="82"/>
    </row>
    <row r="11" spans="1:23" x14ac:dyDescent="0.15">
      <c r="A11" s="62"/>
      <c r="B11" s="61" t="s">
        <v>541</v>
      </c>
      <c r="C11" s="62"/>
      <c r="D11" s="86"/>
      <c r="E11" s="86"/>
      <c r="F11" s="87"/>
      <c r="G11" s="86"/>
      <c r="H11" s="86"/>
      <c r="I11" s="87"/>
      <c r="J11" s="86"/>
      <c r="K11" s="86"/>
      <c r="L11" s="87"/>
      <c r="M11" s="77"/>
      <c r="N11" s="77"/>
      <c r="O11" s="77"/>
      <c r="P11" s="86"/>
      <c r="Q11" s="433"/>
      <c r="R11" s="87"/>
      <c r="S11" s="86"/>
      <c r="T11" s="86"/>
      <c r="U11" s="87"/>
      <c r="V11" s="73"/>
      <c r="W11" s="82"/>
    </row>
    <row r="12" spans="1:23" ht="21" x14ac:dyDescent="0.15">
      <c r="A12" s="88">
        <v>4100</v>
      </c>
      <c r="B12" s="89" t="s">
        <v>543</v>
      </c>
      <c r="C12" s="88" t="s">
        <v>248</v>
      </c>
      <c r="D12" s="90">
        <f t="shared" ref="D12:L12" si="7">SUM(D14,D19,D22)</f>
        <v>478231.5</v>
      </c>
      <c r="E12" s="90">
        <f t="shared" si="7"/>
        <v>478231.5</v>
      </c>
      <c r="F12" s="90">
        <f t="shared" si="7"/>
        <v>0</v>
      </c>
      <c r="G12" s="90">
        <f t="shared" si="7"/>
        <v>428792</v>
      </c>
      <c r="H12" s="90">
        <f t="shared" si="7"/>
        <v>428792</v>
      </c>
      <c r="I12" s="90">
        <f t="shared" si="7"/>
        <v>0</v>
      </c>
      <c r="J12" s="90">
        <f t="shared" si="7"/>
        <v>450573.5</v>
      </c>
      <c r="K12" s="90">
        <f t="shared" si="7"/>
        <v>450573.5</v>
      </c>
      <c r="L12" s="90">
        <f t="shared" si="7"/>
        <v>0</v>
      </c>
      <c r="M12" s="77">
        <f t="shared" si="3"/>
        <v>21781.5</v>
      </c>
      <c r="N12" s="77">
        <f t="shared" si="4"/>
        <v>21781.5</v>
      </c>
      <c r="O12" s="77">
        <f t="shared" si="5"/>
        <v>0</v>
      </c>
      <c r="P12" s="90">
        <f t="shared" ref="P12:U12" si="8">SUM(P14,P19,P22)</f>
        <v>472891</v>
      </c>
      <c r="Q12" s="432">
        <f t="shared" si="8"/>
        <v>472891</v>
      </c>
      <c r="R12" s="90">
        <f t="shared" si="8"/>
        <v>0</v>
      </c>
      <c r="S12" s="90">
        <f t="shared" si="8"/>
        <v>496537</v>
      </c>
      <c r="T12" s="90">
        <f t="shared" si="8"/>
        <v>496537</v>
      </c>
      <c r="U12" s="90">
        <f t="shared" si="8"/>
        <v>0</v>
      </c>
      <c r="V12" s="73"/>
      <c r="W12" s="82"/>
    </row>
    <row r="13" spans="1:23" x14ac:dyDescent="0.15">
      <c r="A13" s="62"/>
      <c r="B13" s="61" t="s">
        <v>541</v>
      </c>
      <c r="C13" s="62"/>
      <c r="D13" s="86"/>
      <c r="E13" s="86"/>
      <c r="F13" s="87"/>
      <c r="G13" s="86"/>
      <c r="H13" s="86"/>
      <c r="I13" s="87"/>
      <c r="J13" s="86"/>
      <c r="K13" s="86"/>
      <c r="L13" s="87"/>
      <c r="M13" s="77"/>
      <c r="N13" s="77"/>
      <c r="O13" s="77"/>
      <c r="P13" s="86"/>
      <c r="Q13" s="433"/>
      <c r="R13" s="87"/>
      <c r="S13" s="86"/>
      <c r="T13" s="86"/>
      <c r="U13" s="87"/>
      <c r="V13" s="73"/>
      <c r="W13" s="82"/>
    </row>
    <row r="14" spans="1:23" ht="21" x14ac:dyDescent="0.15">
      <c r="A14" s="88">
        <v>4110</v>
      </c>
      <c r="B14" s="89" t="s">
        <v>544</v>
      </c>
      <c r="C14" s="88" t="s">
        <v>248</v>
      </c>
      <c r="D14" s="90">
        <f t="shared" ref="D14:L14" si="9">SUM(D16:D18)</f>
        <v>478231.5</v>
      </c>
      <c r="E14" s="90">
        <f t="shared" si="9"/>
        <v>478231.5</v>
      </c>
      <c r="F14" s="90">
        <f t="shared" si="9"/>
        <v>0</v>
      </c>
      <c r="G14" s="90">
        <f t="shared" si="9"/>
        <v>428792</v>
      </c>
      <c r="H14" s="90">
        <f t="shared" si="9"/>
        <v>428792</v>
      </c>
      <c r="I14" s="90">
        <f t="shared" si="9"/>
        <v>0</v>
      </c>
      <c r="J14" s="90">
        <f t="shared" si="9"/>
        <v>450573.5</v>
      </c>
      <c r="K14" s="90">
        <f t="shared" si="9"/>
        <v>450573.5</v>
      </c>
      <c r="L14" s="90">
        <f t="shared" si="9"/>
        <v>0</v>
      </c>
      <c r="M14" s="77">
        <f t="shared" si="3"/>
        <v>21781.5</v>
      </c>
      <c r="N14" s="77">
        <f t="shared" si="4"/>
        <v>21781.5</v>
      </c>
      <c r="O14" s="77">
        <f t="shared" si="5"/>
        <v>0</v>
      </c>
      <c r="P14" s="90">
        <f t="shared" ref="P14:U14" si="10">SUM(P16:P18)</f>
        <v>472891</v>
      </c>
      <c r="Q14" s="432">
        <f t="shared" si="10"/>
        <v>472891</v>
      </c>
      <c r="R14" s="90">
        <f t="shared" si="10"/>
        <v>0</v>
      </c>
      <c r="S14" s="90">
        <f t="shared" si="10"/>
        <v>496537</v>
      </c>
      <c r="T14" s="90">
        <f t="shared" si="10"/>
        <v>496537</v>
      </c>
      <c r="U14" s="90">
        <f t="shared" si="10"/>
        <v>0</v>
      </c>
      <c r="V14" s="73"/>
      <c r="W14" s="82"/>
    </row>
    <row r="15" spans="1:23" x14ac:dyDescent="0.15">
      <c r="A15" s="62"/>
      <c r="B15" s="61" t="s">
        <v>356</v>
      </c>
      <c r="C15" s="62"/>
      <c r="D15" s="86"/>
      <c r="E15" s="86"/>
      <c r="F15" s="87"/>
      <c r="G15" s="86"/>
      <c r="H15" s="86"/>
      <c r="I15" s="87"/>
      <c r="J15" s="86"/>
      <c r="K15" s="86"/>
      <c r="L15" s="87"/>
      <c r="M15" s="77">
        <f t="shared" si="3"/>
        <v>0</v>
      </c>
      <c r="N15" s="77">
        <f t="shared" si="4"/>
        <v>0</v>
      </c>
      <c r="O15" s="77">
        <f t="shared" si="5"/>
        <v>0</v>
      </c>
      <c r="P15" s="86"/>
      <c r="Q15" s="433"/>
      <c r="R15" s="87"/>
      <c r="S15" s="86"/>
      <c r="T15" s="86"/>
      <c r="U15" s="87"/>
      <c r="V15" s="73"/>
      <c r="W15" s="82"/>
    </row>
    <row r="16" spans="1:23" x14ac:dyDescent="0.15">
      <c r="A16" s="62">
        <v>4111</v>
      </c>
      <c r="B16" s="61" t="s">
        <v>545</v>
      </c>
      <c r="C16" s="62" t="s">
        <v>249</v>
      </c>
      <c r="D16" s="84">
        <f>SUM(E16,F16)</f>
        <v>478231.5</v>
      </c>
      <c r="E16" s="84">
        <v>478231.5</v>
      </c>
      <c r="F16" s="85">
        <v>0</v>
      </c>
      <c r="G16" s="84">
        <f>SUM(H16,I16)</f>
        <v>398246.1</v>
      </c>
      <c r="H16" s="84">
        <v>398246.1</v>
      </c>
      <c r="I16" s="85">
        <v>0</v>
      </c>
      <c r="J16" s="84">
        <f>SUM(K16,L16)</f>
        <v>418500.5</v>
      </c>
      <c r="K16" s="84">
        <v>418500.5</v>
      </c>
      <c r="L16" s="85">
        <v>0</v>
      </c>
      <c r="M16" s="77">
        <f t="shared" si="3"/>
        <v>20254.400000000023</v>
      </c>
      <c r="N16" s="77">
        <f t="shared" si="4"/>
        <v>20254.400000000023</v>
      </c>
      <c r="O16" s="77">
        <f t="shared" si="5"/>
        <v>0</v>
      </c>
      <c r="P16" s="84">
        <f>SUM(Q16,R16)</f>
        <v>439215</v>
      </c>
      <c r="Q16" s="429">
        <v>439215</v>
      </c>
      <c r="R16" s="85">
        <v>0</v>
      </c>
      <c r="S16" s="84">
        <f>SUM(T16,U16)</f>
        <v>461177</v>
      </c>
      <c r="T16" s="84">
        <v>461177</v>
      </c>
      <c r="U16" s="85">
        <v>0</v>
      </c>
      <c r="V16" s="73"/>
      <c r="W16" s="82"/>
    </row>
    <row r="17" spans="1:23" ht="21" x14ac:dyDescent="0.15">
      <c r="A17" s="62">
        <v>4112</v>
      </c>
      <c r="B17" s="61" t="s">
        <v>546</v>
      </c>
      <c r="C17" s="62" t="s">
        <v>250</v>
      </c>
      <c r="D17" s="84">
        <f>SUM(E17,F17)</f>
        <v>0</v>
      </c>
      <c r="E17" s="84"/>
      <c r="F17" s="85"/>
      <c r="G17" s="84">
        <f>SUM(H17,I17)</f>
        <v>30545.9</v>
      </c>
      <c r="H17" s="84">
        <v>30545.9</v>
      </c>
      <c r="I17" s="85">
        <v>0</v>
      </c>
      <c r="J17" s="84">
        <f>SUM(K17,L17)</f>
        <v>32073</v>
      </c>
      <c r="K17" s="84">
        <v>32073</v>
      </c>
      <c r="L17" s="85">
        <v>0</v>
      </c>
      <c r="M17" s="77">
        <f t="shared" si="3"/>
        <v>1527.0999999999985</v>
      </c>
      <c r="N17" s="77">
        <f t="shared" si="4"/>
        <v>1527.0999999999985</v>
      </c>
      <c r="O17" s="77">
        <f t="shared" si="5"/>
        <v>0</v>
      </c>
      <c r="P17" s="84">
        <f>SUM(Q17,R17)</f>
        <v>33676</v>
      </c>
      <c r="Q17" s="429">
        <v>33676</v>
      </c>
      <c r="R17" s="85">
        <v>0</v>
      </c>
      <c r="S17" s="84">
        <f>SUM(T17,U17)</f>
        <v>35360</v>
      </c>
      <c r="T17" s="84">
        <v>35360</v>
      </c>
      <c r="U17" s="85">
        <v>0</v>
      </c>
      <c r="V17" s="73"/>
      <c r="W17" s="82"/>
    </row>
    <row r="18" spans="1:23" x14ac:dyDescent="0.15">
      <c r="A18" s="62">
        <v>4114</v>
      </c>
      <c r="B18" s="61" t="s">
        <v>547</v>
      </c>
      <c r="C18" s="62" t="s">
        <v>548</v>
      </c>
      <c r="D18" s="84">
        <f>SUM(E18,F18)</f>
        <v>0</v>
      </c>
      <c r="E18" s="84"/>
      <c r="F18" s="85"/>
      <c r="G18" s="84">
        <f>SUM(H18,I18)</f>
        <v>0</v>
      </c>
      <c r="H18" s="84"/>
      <c r="I18" s="85"/>
      <c r="J18" s="84">
        <f>SUM(K18,L18)</f>
        <v>0</v>
      </c>
      <c r="K18" s="84"/>
      <c r="L18" s="85"/>
      <c r="M18" s="77">
        <f t="shared" si="3"/>
        <v>0</v>
      </c>
      <c r="N18" s="77">
        <f t="shared" si="4"/>
        <v>0</v>
      </c>
      <c r="O18" s="77">
        <f t="shared" si="5"/>
        <v>0</v>
      </c>
      <c r="P18" s="84">
        <f>SUM(Q18,R18)</f>
        <v>0</v>
      </c>
      <c r="Q18" s="429"/>
      <c r="R18" s="85"/>
      <c r="S18" s="84">
        <f>SUM(T18,U18)</f>
        <v>0</v>
      </c>
      <c r="T18" s="84"/>
      <c r="U18" s="85"/>
      <c r="V18" s="73"/>
      <c r="W18" s="82"/>
    </row>
    <row r="19" spans="1:23" ht="21" x14ac:dyDescent="0.15">
      <c r="A19" s="88">
        <v>4120</v>
      </c>
      <c r="B19" s="89" t="s">
        <v>549</v>
      </c>
      <c r="C19" s="88" t="s">
        <v>248</v>
      </c>
      <c r="D19" s="90">
        <f t="shared" ref="D19:L19" si="11">SUM(D21)</f>
        <v>0</v>
      </c>
      <c r="E19" s="90">
        <f t="shared" si="11"/>
        <v>0</v>
      </c>
      <c r="F19" s="90">
        <f t="shared" si="11"/>
        <v>0</v>
      </c>
      <c r="G19" s="90">
        <f t="shared" si="11"/>
        <v>0</v>
      </c>
      <c r="H19" s="90">
        <f t="shared" si="11"/>
        <v>0</v>
      </c>
      <c r="I19" s="90">
        <f t="shared" si="11"/>
        <v>0</v>
      </c>
      <c r="J19" s="90">
        <f t="shared" si="11"/>
        <v>0</v>
      </c>
      <c r="K19" s="90">
        <f t="shared" si="11"/>
        <v>0</v>
      </c>
      <c r="L19" s="90">
        <f t="shared" si="11"/>
        <v>0</v>
      </c>
      <c r="M19" s="77">
        <f t="shared" si="3"/>
        <v>0</v>
      </c>
      <c r="N19" s="77">
        <f t="shared" si="4"/>
        <v>0</v>
      </c>
      <c r="O19" s="77">
        <f t="shared" si="5"/>
        <v>0</v>
      </c>
      <c r="P19" s="90">
        <f t="shared" ref="P19:U19" si="12">SUM(P21)</f>
        <v>0</v>
      </c>
      <c r="Q19" s="432">
        <f t="shared" si="12"/>
        <v>0</v>
      </c>
      <c r="R19" s="90">
        <f t="shared" si="12"/>
        <v>0</v>
      </c>
      <c r="S19" s="90">
        <f t="shared" si="12"/>
        <v>0</v>
      </c>
      <c r="T19" s="90">
        <f t="shared" si="12"/>
        <v>0</v>
      </c>
      <c r="U19" s="90">
        <f t="shared" si="12"/>
        <v>0</v>
      </c>
      <c r="V19" s="73"/>
      <c r="W19" s="82"/>
    </row>
    <row r="20" spans="1:23" x14ac:dyDescent="0.15">
      <c r="A20" s="62"/>
      <c r="B20" s="61" t="s">
        <v>356</v>
      </c>
      <c r="C20" s="62"/>
      <c r="D20" s="86"/>
      <c r="E20" s="86"/>
      <c r="F20" s="87"/>
      <c r="G20" s="86"/>
      <c r="H20" s="86"/>
      <c r="I20" s="87"/>
      <c r="J20" s="86"/>
      <c r="K20" s="86"/>
      <c r="L20" s="87"/>
      <c r="M20" s="77"/>
      <c r="N20" s="77"/>
      <c r="O20" s="77"/>
      <c r="P20" s="86"/>
      <c r="Q20" s="433"/>
      <c r="R20" s="87"/>
      <c r="S20" s="86"/>
      <c r="T20" s="86"/>
      <c r="U20" s="87"/>
      <c r="V20" s="73"/>
      <c r="W20" s="82"/>
    </row>
    <row r="21" spans="1:23" x14ac:dyDescent="0.15">
      <c r="A21" s="62">
        <v>4121</v>
      </c>
      <c r="B21" s="61" t="s">
        <v>550</v>
      </c>
      <c r="C21" s="62" t="s">
        <v>551</v>
      </c>
      <c r="D21" s="84">
        <f>SUM(E21,F21)</f>
        <v>0</v>
      </c>
      <c r="E21" s="84"/>
      <c r="F21" s="85"/>
      <c r="G21" s="84">
        <f>SUM(H21,I21)</f>
        <v>0</v>
      </c>
      <c r="H21" s="84"/>
      <c r="I21" s="85"/>
      <c r="J21" s="84">
        <f>SUM(K21,L21)</f>
        <v>0</v>
      </c>
      <c r="K21" s="84"/>
      <c r="L21" s="85"/>
      <c r="M21" s="77">
        <f t="shared" si="3"/>
        <v>0</v>
      </c>
      <c r="N21" s="77">
        <f t="shared" si="4"/>
        <v>0</v>
      </c>
      <c r="O21" s="77">
        <f t="shared" si="5"/>
        <v>0</v>
      </c>
      <c r="P21" s="84">
        <f>SUM(Q21,R21)</f>
        <v>0</v>
      </c>
      <c r="Q21" s="429"/>
      <c r="R21" s="85"/>
      <c r="S21" s="84">
        <f>SUM(T21,U21)</f>
        <v>0</v>
      </c>
      <c r="T21" s="84"/>
      <c r="U21" s="85"/>
      <c r="V21" s="73"/>
      <c r="W21" s="82"/>
    </row>
    <row r="22" spans="1:23" ht="21" x14ac:dyDescent="0.15">
      <c r="A22" s="88">
        <v>4130</v>
      </c>
      <c r="B22" s="89" t="s">
        <v>552</v>
      </c>
      <c r="C22" s="88" t="s">
        <v>248</v>
      </c>
      <c r="D22" s="90">
        <f t="shared" ref="D22:L22" si="13">SUM(D24)</f>
        <v>0</v>
      </c>
      <c r="E22" s="90">
        <f t="shared" si="13"/>
        <v>0</v>
      </c>
      <c r="F22" s="90">
        <f t="shared" si="13"/>
        <v>0</v>
      </c>
      <c r="G22" s="90">
        <f t="shared" si="13"/>
        <v>0</v>
      </c>
      <c r="H22" s="90">
        <f t="shared" si="13"/>
        <v>0</v>
      </c>
      <c r="I22" s="90">
        <f t="shared" si="13"/>
        <v>0</v>
      </c>
      <c r="J22" s="90">
        <f t="shared" si="13"/>
        <v>0</v>
      </c>
      <c r="K22" s="90">
        <f t="shared" si="13"/>
        <v>0</v>
      </c>
      <c r="L22" s="90">
        <f t="shared" si="13"/>
        <v>0</v>
      </c>
      <c r="M22" s="77">
        <f t="shared" si="3"/>
        <v>0</v>
      </c>
      <c r="N22" s="77">
        <f t="shared" si="4"/>
        <v>0</v>
      </c>
      <c r="O22" s="77">
        <f t="shared" si="5"/>
        <v>0</v>
      </c>
      <c r="P22" s="90">
        <f t="shared" ref="P22:U22" si="14">SUM(P24)</f>
        <v>0</v>
      </c>
      <c r="Q22" s="432">
        <f t="shared" si="14"/>
        <v>0</v>
      </c>
      <c r="R22" s="90">
        <f t="shared" si="14"/>
        <v>0</v>
      </c>
      <c r="S22" s="90">
        <f t="shared" si="14"/>
        <v>0</v>
      </c>
      <c r="T22" s="90">
        <f t="shared" si="14"/>
        <v>0</v>
      </c>
      <c r="U22" s="90">
        <f t="shared" si="14"/>
        <v>0</v>
      </c>
      <c r="V22" s="73"/>
      <c r="W22" s="82"/>
    </row>
    <row r="23" spans="1:23" x14ac:dyDescent="0.15">
      <c r="A23" s="62"/>
      <c r="B23" s="61" t="s">
        <v>356</v>
      </c>
      <c r="C23" s="62"/>
      <c r="D23" s="86"/>
      <c r="E23" s="86"/>
      <c r="F23" s="87"/>
      <c r="G23" s="86"/>
      <c r="H23" s="86"/>
      <c r="I23" s="87"/>
      <c r="J23" s="86"/>
      <c r="K23" s="86"/>
      <c r="L23" s="87"/>
      <c r="M23" s="77"/>
      <c r="N23" s="77"/>
      <c r="O23" s="77"/>
      <c r="P23" s="86"/>
      <c r="Q23" s="433"/>
      <c r="R23" s="87"/>
      <c r="S23" s="86"/>
      <c r="T23" s="86"/>
      <c r="U23" s="87"/>
      <c r="V23" s="73"/>
      <c r="W23" s="82"/>
    </row>
    <row r="24" spans="1:23" x14ac:dyDescent="0.15">
      <c r="A24" s="62">
        <v>4131</v>
      </c>
      <c r="B24" s="61" t="s">
        <v>553</v>
      </c>
      <c r="C24" s="62" t="s">
        <v>554</v>
      </c>
      <c r="D24" s="84">
        <f>SUM(E24,F24)</f>
        <v>0</v>
      </c>
      <c r="E24" s="84"/>
      <c r="F24" s="85"/>
      <c r="G24" s="84">
        <f>SUM(H24,I24)</f>
        <v>0</v>
      </c>
      <c r="H24" s="84"/>
      <c r="I24" s="85"/>
      <c r="J24" s="84">
        <f>SUM(K24,L24)</f>
        <v>0</v>
      </c>
      <c r="K24" s="84"/>
      <c r="L24" s="85"/>
      <c r="M24" s="77">
        <f t="shared" si="3"/>
        <v>0</v>
      </c>
      <c r="N24" s="77">
        <f t="shared" si="4"/>
        <v>0</v>
      </c>
      <c r="O24" s="77">
        <f t="shared" si="5"/>
        <v>0</v>
      </c>
      <c r="P24" s="84">
        <f>SUM(Q24,R24)</f>
        <v>0</v>
      </c>
      <c r="Q24" s="429"/>
      <c r="R24" s="85"/>
      <c r="S24" s="84">
        <f>SUM(T24,U24)</f>
        <v>0</v>
      </c>
      <c r="T24" s="84"/>
      <c r="U24" s="85"/>
      <c r="V24" s="73"/>
      <c r="W24" s="82"/>
    </row>
    <row r="25" spans="1:23" ht="42" x14ac:dyDescent="0.15">
      <c r="A25" s="88">
        <v>4200</v>
      </c>
      <c r="B25" s="89" t="s">
        <v>555</v>
      </c>
      <c r="C25" s="88" t="s">
        <v>248</v>
      </c>
      <c r="D25" s="90">
        <f t="shared" ref="D25:L25" si="15">SUM(D27,D36,D41,D51,D54,D58)</f>
        <v>375144.7</v>
      </c>
      <c r="E25" s="90">
        <f t="shared" si="15"/>
        <v>375144.7</v>
      </c>
      <c r="F25" s="90">
        <f t="shared" si="15"/>
        <v>0</v>
      </c>
      <c r="G25" s="90">
        <f t="shared" si="15"/>
        <v>350186.9</v>
      </c>
      <c r="H25" s="90">
        <f t="shared" si="15"/>
        <v>350186.9</v>
      </c>
      <c r="I25" s="90">
        <f t="shared" si="15"/>
        <v>0</v>
      </c>
      <c r="J25" s="90">
        <f t="shared" si="15"/>
        <v>367701.3</v>
      </c>
      <c r="K25" s="90">
        <f t="shared" si="15"/>
        <v>367701.3</v>
      </c>
      <c r="L25" s="90">
        <f t="shared" si="15"/>
        <v>0</v>
      </c>
      <c r="M25" s="77">
        <f t="shared" si="3"/>
        <v>17514.399999999965</v>
      </c>
      <c r="N25" s="77">
        <f t="shared" si="4"/>
        <v>17514.399999999965</v>
      </c>
      <c r="O25" s="77">
        <f t="shared" si="5"/>
        <v>0</v>
      </c>
      <c r="P25" s="90">
        <f t="shared" ref="P25:U25" si="16">SUM(P27,P36,P41,P51,P54,P58)</f>
        <v>412999.6</v>
      </c>
      <c r="Q25" s="432">
        <f t="shared" si="16"/>
        <v>412999.6</v>
      </c>
      <c r="R25" s="90">
        <f t="shared" si="16"/>
        <v>0</v>
      </c>
      <c r="S25" s="90">
        <f t="shared" si="16"/>
        <v>614994.6</v>
      </c>
      <c r="T25" s="90">
        <f t="shared" si="16"/>
        <v>614994.6</v>
      </c>
      <c r="U25" s="90">
        <f t="shared" si="16"/>
        <v>0</v>
      </c>
      <c r="V25" s="73"/>
      <c r="W25" s="82"/>
    </row>
    <row r="26" spans="1:23" x14ac:dyDescent="0.15">
      <c r="A26" s="62"/>
      <c r="B26" s="61" t="s">
        <v>541</v>
      </c>
      <c r="C26" s="62"/>
      <c r="D26" s="86"/>
      <c r="E26" s="86"/>
      <c r="F26" s="87"/>
      <c r="G26" s="86"/>
      <c r="H26" s="86"/>
      <c r="I26" s="87"/>
      <c r="J26" s="86"/>
      <c r="K26" s="86"/>
      <c r="L26" s="87"/>
      <c r="M26" s="77"/>
      <c r="N26" s="77"/>
      <c r="O26" s="77"/>
      <c r="P26" s="86"/>
      <c r="Q26" s="433"/>
      <c r="R26" s="87"/>
      <c r="S26" s="86"/>
      <c r="T26" s="86"/>
      <c r="U26" s="87"/>
      <c r="V26" s="73"/>
      <c r="W26" s="82"/>
    </row>
    <row r="27" spans="1:23" ht="31.5" x14ac:dyDescent="0.15">
      <c r="A27" s="88">
        <v>4210</v>
      </c>
      <c r="B27" s="89" t="s">
        <v>556</v>
      </c>
      <c r="C27" s="88" t="s">
        <v>248</v>
      </c>
      <c r="D27" s="90">
        <f t="shared" ref="D27:L27" si="17">SUM(D29:D35)</f>
        <v>115616.40000000001</v>
      </c>
      <c r="E27" s="90">
        <f t="shared" si="17"/>
        <v>115616.40000000001</v>
      </c>
      <c r="F27" s="90">
        <f t="shared" si="17"/>
        <v>0</v>
      </c>
      <c r="G27" s="90">
        <f t="shared" si="17"/>
        <v>142316.4</v>
      </c>
      <c r="H27" s="90">
        <f t="shared" si="17"/>
        <v>142316.4</v>
      </c>
      <c r="I27" s="90">
        <f t="shared" si="17"/>
        <v>0</v>
      </c>
      <c r="J27" s="90">
        <f t="shared" si="17"/>
        <v>149433.29999999999</v>
      </c>
      <c r="K27" s="90">
        <f t="shared" si="17"/>
        <v>149433.29999999999</v>
      </c>
      <c r="L27" s="90">
        <f t="shared" si="17"/>
        <v>0</v>
      </c>
      <c r="M27" s="77">
        <f t="shared" si="3"/>
        <v>7116.8999999999942</v>
      </c>
      <c r="N27" s="77">
        <f t="shared" si="4"/>
        <v>7116.8999999999942</v>
      </c>
      <c r="O27" s="77">
        <f t="shared" si="5"/>
        <v>0</v>
      </c>
      <c r="P27" s="90">
        <f t="shared" ref="P27:U27" si="18">SUM(P29:P35)</f>
        <v>156902</v>
      </c>
      <c r="Q27" s="432">
        <f t="shared" si="18"/>
        <v>156902</v>
      </c>
      <c r="R27" s="90">
        <f t="shared" si="18"/>
        <v>0</v>
      </c>
      <c r="S27" s="90">
        <f t="shared" si="18"/>
        <v>164749</v>
      </c>
      <c r="T27" s="90">
        <f t="shared" si="18"/>
        <v>164749</v>
      </c>
      <c r="U27" s="90">
        <f t="shared" si="18"/>
        <v>0</v>
      </c>
      <c r="V27" s="73"/>
      <c r="W27" s="82"/>
    </row>
    <row r="28" spans="1:23" x14ac:dyDescent="0.15">
      <c r="A28" s="62"/>
      <c r="B28" s="61" t="s">
        <v>356</v>
      </c>
      <c r="C28" s="62"/>
      <c r="D28" s="86"/>
      <c r="E28" s="86"/>
      <c r="F28" s="87"/>
      <c r="G28" s="86"/>
      <c r="H28" s="86"/>
      <c r="I28" s="87"/>
      <c r="J28" s="86"/>
      <c r="K28" s="86"/>
      <c r="L28" s="87"/>
      <c r="M28" s="77"/>
      <c r="N28" s="77"/>
      <c r="O28" s="77"/>
      <c r="P28" s="86"/>
      <c r="Q28" s="433"/>
      <c r="R28" s="87"/>
      <c r="S28" s="86"/>
      <c r="T28" s="86"/>
      <c r="U28" s="87"/>
      <c r="V28" s="73"/>
      <c r="W28" s="82"/>
    </row>
    <row r="29" spans="1:23" x14ac:dyDescent="0.15">
      <c r="A29" s="62">
        <v>4211</v>
      </c>
      <c r="B29" s="61" t="s">
        <v>557</v>
      </c>
      <c r="C29" s="62" t="s">
        <v>558</v>
      </c>
      <c r="D29" s="84">
        <f t="shared" ref="D29:D35" si="19">SUM(E29,F29)</f>
        <v>0</v>
      </c>
      <c r="E29" s="84"/>
      <c r="F29" s="85"/>
      <c r="G29" s="84">
        <f t="shared" ref="G29:G35" si="20">SUM(H29,I29)</f>
        <v>730</v>
      </c>
      <c r="H29" s="84">
        <v>730</v>
      </c>
      <c r="I29" s="85">
        <v>0</v>
      </c>
      <c r="J29" s="84">
        <f t="shared" ref="J29:J35" si="21">SUM(K29,L29)</f>
        <v>766</v>
      </c>
      <c r="K29" s="84">
        <v>766</v>
      </c>
      <c r="L29" s="85">
        <v>0</v>
      </c>
      <c r="M29" s="77">
        <f t="shared" si="3"/>
        <v>36</v>
      </c>
      <c r="N29" s="77">
        <f t="shared" si="4"/>
        <v>36</v>
      </c>
      <c r="O29" s="77">
        <f t="shared" si="5"/>
        <v>0</v>
      </c>
      <c r="P29" s="84">
        <f t="shared" ref="P29:P35" si="22">SUM(Q29,R29)</f>
        <v>803</v>
      </c>
      <c r="Q29" s="429">
        <v>803</v>
      </c>
      <c r="R29" s="85">
        <v>0</v>
      </c>
      <c r="S29" s="84">
        <f t="shared" ref="S29:S35" si="23">SUM(T29,U29)</f>
        <v>844</v>
      </c>
      <c r="T29" s="84">
        <v>844</v>
      </c>
      <c r="U29" s="85">
        <v>0</v>
      </c>
      <c r="V29" s="73"/>
      <c r="W29" s="82"/>
    </row>
    <row r="30" spans="1:23" x14ac:dyDescent="0.15">
      <c r="A30" s="62">
        <v>4212</v>
      </c>
      <c r="B30" s="61" t="s">
        <v>559</v>
      </c>
      <c r="C30" s="62" t="s">
        <v>251</v>
      </c>
      <c r="D30" s="84">
        <f t="shared" si="19"/>
        <v>37294.800000000003</v>
      </c>
      <c r="E30" s="84">
        <v>37294.800000000003</v>
      </c>
      <c r="F30" s="85">
        <v>0</v>
      </c>
      <c r="G30" s="84">
        <f t="shared" si="20"/>
        <v>51106</v>
      </c>
      <c r="H30" s="84">
        <v>51106</v>
      </c>
      <c r="I30" s="85">
        <v>0</v>
      </c>
      <c r="J30" s="84">
        <f t="shared" si="21"/>
        <v>53661.3</v>
      </c>
      <c r="K30" s="84">
        <v>53661.3</v>
      </c>
      <c r="L30" s="85"/>
      <c r="M30" s="77">
        <f t="shared" si="3"/>
        <v>2555.3000000000029</v>
      </c>
      <c r="N30" s="77">
        <f t="shared" si="4"/>
        <v>2555.3000000000029</v>
      </c>
      <c r="O30" s="77">
        <f t="shared" si="5"/>
        <v>0</v>
      </c>
      <c r="P30" s="84">
        <f t="shared" si="22"/>
        <v>56344</v>
      </c>
      <c r="Q30" s="429">
        <v>56344</v>
      </c>
      <c r="R30" s="85">
        <v>0</v>
      </c>
      <c r="S30" s="84">
        <f t="shared" si="23"/>
        <v>59162</v>
      </c>
      <c r="T30" s="84">
        <v>59162</v>
      </c>
      <c r="U30" s="85">
        <v>0</v>
      </c>
      <c r="V30" s="73"/>
      <c r="W30" s="82"/>
    </row>
    <row r="31" spans="1:23" x14ac:dyDescent="0.15">
      <c r="A31" s="62">
        <v>4213</v>
      </c>
      <c r="B31" s="61" t="s">
        <v>560</v>
      </c>
      <c r="C31" s="62" t="s">
        <v>252</v>
      </c>
      <c r="D31" s="84">
        <f t="shared" si="19"/>
        <v>72139.600000000006</v>
      </c>
      <c r="E31" s="84">
        <v>72139.600000000006</v>
      </c>
      <c r="F31" s="85">
        <v>0</v>
      </c>
      <c r="G31" s="84">
        <f t="shared" si="20"/>
        <v>86764.4</v>
      </c>
      <c r="H31" s="84">
        <v>86764.4</v>
      </c>
      <c r="I31" s="85">
        <v>0</v>
      </c>
      <c r="J31" s="84">
        <f t="shared" si="21"/>
        <v>91105</v>
      </c>
      <c r="K31" s="84">
        <v>91105</v>
      </c>
      <c r="L31" s="85">
        <v>0</v>
      </c>
      <c r="M31" s="77">
        <f t="shared" si="3"/>
        <v>4340.6000000000058</v>
      </c>
      <c r="N31" s="77">
        <f t="shared" si="4"/>
        <v>4340.6000000000058</v>
      </c>
      <c r="O31" s="77">
        <f t="shared" si="5"/>
        <v>0</v>
      </c>
      <c r="P31" s="84">
        <f t="shared" si="22"/>
        <v>95660</v>
      </c>
      <c r="Q31" s="429">
        <v>95660</v>
      </c>
      <c r="R31" s="85">
        <v>0</v>
      </c>
      <c r="S31" s="84">
        <f t="shared" si="23"/>
        <v>100444</v>
      </c>
      <c r="T31" s="84">
        <v>100444</v>
      </c>
      <c r="U31" s="85">
        <v>0</v>
      </c>
      <c r="V31" s="73"/>
      <c r="W31" s="82"/>
    </row>
    <row r="32" spans="1:23" x14ac:dyDescent="0.15">
      <c r="A32" s="62">
        <v>4214</v>
      </c>
      <c r="B32" s="61" t="s">
        <v>561</v>
      </c>
      <c r="C32" s="62" t="s">
        <v>253</v>
      </c>
      <c r="D32" s="84">
        <f t="shared" si="19"/>
        <v>6182</v>
      </c>
      <c r="E32" s="84">
        <v>6182</v>
      </c>
      <c r="F32" s="85">
        <v>0</v>
      </c>
      <c r="G32" s="84">
        <f t="shared" si="20"/>
        <v>3001</v>
      </c>
      <c r="H32" s="84">
        <v>3001</v>
      </c>
      <c r="I32" s="85">
        <v>0</v>
      </c>
      <c r="J32" s="84">
        <f t="shared" si="21"/>
        <v>3151</v>
      </c>
      <c r="K32" s="84">
        <v>3151</v>
      </c>
      <c r="L32" s="85">
        <v>0</v>
      </c>
      <c r="M32" s="77">
        <f t="shared" si="3"/>
        <v>150</v>
      </c>
      <c r="N32" s="77">
        <f t="shared" si="4"/>
        <v>150</v>
      </c>
      <c r="O32" s="77">
        <f t="shared" si="5"/>
        <v>0</v>
      </c>
      <c r="P32" s="84">
        <f t="shared" si="22"/>
        <v>3308</v>
      </c>
      <c r="Q32" s="429">
        <v>3308</v>
      </c>
      <c r="R32" s="85">
        <v>0</v>
      </c>
      <c r="S32" s="84">
        <f t="shared" si="23"/>
        <v>3473</v>
      </c>
      <c r="T32" s="84">
        <v>3473</v>
      </c>
      <c r="U32" s="85">
        <v>0</v>
      </c>
      <c r="V32" s="73"/>
      <c r="W32" s="82"/>
    </row>
    <row r="33" spans="1:23" x14ac:dyDescent="0.15">
      <c r="A33" s="62">
        <v>4215</v>
      </c>
      <c r="B33" s="61" t="s">
        <v>562</v>
      </c>
      <c r="C33" s="62" t="s">
        <v>254</v>
      </c>
      <c r="D33" s="84">
        <f t="shared" si="19"/>
        <v>0</v>
      </c>
      <c r="E33" s="84"/>
      <c r="F33" s="85"/>
      <c r="G33" s="84">
        <f t="shared" si="20"/>
        <v>715</v>
      </c>
      <c r="H33" s="84">
        <v>715</v>
      </c>
      <c r="I33" s="85">
        <v>0</v>
      </c>
      <c r="J33" s="84">
        <f t="shared" si="21"/>
        <v>750</v>
      </c>
      <c r="K33" s="84">
        <v>750</v>
      </c>
      <c r="L33" s="85">
        <v>0</v>
      </c>
      <c r="M33" s="77">
        <f t="shared" si="3"/>
        <v>35</v>
      </c>
      <c r="N33" s="77">
        <f t="shared" si="4"/>
        <v>35</v>
      </c>
      <c r="O33" s="77">
        <f t="shared" si="5"/>
        <v>0</v>
      </c>
      <c r="P33" s="84">
        <f t="shared" si="22"/>
        <v>787</v>
      </c>
      <c r="Q33" s="429">
        <v>787</v>
      </c>
      <c r="R33" s="85">
        <v>0</v>
      </c>
      <c r="S33" s="84">
        <f t="shared" si="23"/>
        <v>826</v>
      </c>
      <c r="T33" s="84">
        <v>826</v>
      </c>
      <c r="U33" s="85">
        <v>0</v>
      </c>
      <c r="V33" s="73"/>
      <c r="W33" s="82"/>
    </row>
    <row r="34" spans="1:23" x14ac:dyDescent="0.15">
      <c r="A34" s="62">
        <v>4216</v>
      </c>
      <c r="B34" s="61" t="s">
        <v>563</v>
      </c>
      <c r="C34" s="62" t="s">
        <v>255</v>
      </c>
      <c r="D34" s="84">
        <f t="shared" si="19"/>
        <v>0</v>
      </c>
      <c r="E34" s="84"/>
      <c r="F34" s="85"/>
      <c r="G34" s="84">
        <f t="shared" si="20"/>
        <v>0</v>
      </c>
      <c r="H34" s="84"/>
      <c r="I34" s="85"/>
      <c r="J34" s="84">
        <f t="shared" si="21"/>
        <v>0</v>
      </c>
      <c r="K34" s="84"/>
      <c r="L34" s="85"/>
      <c r="M34" s="77">
        <f t="shared" si="3"/>
        <v>0</v>
      </c>
      <c r="N34" s="77">
        <f t="shared" si="4"/>
        <v>0</v>
      </c>
      <c r="O34" s="77">
        <f t="shared" si="5"/>
        <v>0</v>
      </c>
      <c r="P34" s="84">
        <f t="shared" si="22"/>
        <v>0</v>
      </c>
      <c r="Q34" s="429"/>
      <c r="R34" s="85"/>
      <c r="S34" s="84">
        <f t="shared" si="23"/>
        <v>0</v>
      </c>
      <c r="T34" s="84"/>
      <c r="U34" s="85"/>
      <c r="V34" s="73"/>
      <c r="W34" s="82"/>
    </row>
    <row r="35" spans="1:23" x14ac:dyDescent="0.15">
      <c r="A35" s="92">
        <v>4217</v>
      </c>
      <c r="B35" s="93" t="s">
        <v>564</v>
      </c>
      <c r="C35" s="92" t="s">
        <v>565</v>
      </c>
      <c r="D35" s="94">
        <f t="shared" si="19"/>
        <v>0</v>
      </c>
      <c r="E35" s="94"/>
      <c r="F35" s="95"/>
      <c r="G35" s="94">
        <f t="shared" si="20"/>
        <v>0</v>
      </c>
      <c r="H35" s="94"/>
      <c r="I35" s="95"/>
      <c r="J35" s="94">
        <f t="shared" si="21"/>
        <v>0</v>
      </c>
      <c r="K35" s="94"/>
      <c r="L35" s="95"/>
      <c r="M35" s="77">
        <f t="shared" si="3"/>
        <v>0</v>
      </c>
      <c r="N35" s="77">
        <f t="shared" si="4"/>
        <v>0</v>
      </c>
      <c r="O35" s="77">
        <f t="shared" si="5"/>
        <v>0</v>
      </c>
      <c r="P35" s="94">
        <f t="shared" si="22"/>
        <v>0</v>
      </c>
      <c r="Q35" s="434"/>
      <c r="R35" s="95"/>
      <c r="S35" s="94">
        <f t="shared" si="23"/>
        <v>0</v>
      </c>
      <c r="T35" s="94"/>
      <c r="U35" s="95"/>
      <c r="V35" s="73"/>
      <c r="W35" s="82"/>
    </row>
    <row r="36" spans="1:23" ht="21" x14ac:dyDescent="0.15">
      <c r="A36" s="99">
        <v>4220</v>
      </c>
      <c r="B36" s="100" t="s">
        <v>566</v>
      </c>
      <c r="C36" s="99" t="s">
        <v>248</v>
      </c>
      <c r="D36" s="101">
        <f t="shared" ref="D36:L36" si="24">SUM(D38:D40)</f>
        <v>1056.5999999999999</v>
      </c>
      <c r="E36" s="101">
        <f t="shared" si="24"/>
        <v>1056.5999999999999</v>
      </c>
      <c r="F36" s="101">
        <f t="shared" si="24"/>
        <v>0</v>
      </c>
      <c r="G36" s="101">
        <f t="shared" si="24"/>
        <v>800</v>
      </c>
      <c r="H36" s="101">
        <f t="shared" si="24"/>
        <v>800</v>
      </c>
      <c r="I36" s="101">
        <f t="shared" si="24"/>
        <v>0</v>
      </c>
      <c r="J36" s="101">
        <f t="shared" si="24"/>
        <v>840</v>
      </c>
      <c r="K36" s="101">
        <f t="shared" si="24"/>
        <v>840</v>
      </c>
      <c r="L36" s="101">
        <f t="shared" si="24"/>
        <v>0</v>
      </c>
      <c r="M36" s="77">
        <f t="shared" si="3"/>
        <v>40</v>
      </c>
      <c r="N36" s="77">
        <f t="shared" si="4"/>
        <v>40</v>
      </c>
      <c r="O36" s="77">
        <f t="shared" si="5"/>
        <v>0</v>
      </c>
      <c r="P36" s="101">
        <f t="shared" ref="P36:U36" si="25">SUM(P38:P40)</f>
        <v>882</v>
      </c>
      <c r="Q36" s="435">
        <f t="shared" si="25"/>
        <v>882</v>
      </c>
      <c r="R36" s="101">
        <f t="shared" si="25"/>
        <v>0</v>
      </c>
      <c r="S36" s="101">
        <f t="shared" si="25"/>
        <v>926</v>
      </c>
      <c r="T36" s="101">
        <f t="shared" si="25"/>
        <v>926</v>
      </c>
      <c r="U36" s="101">
        <f t="shared" si="25"/>
        <v>0</v>
      </c>
      <c r="V36" s="73"/>
      <c r="W36" s="82"/>
    </row>
    <row r="37" spans="1:23" x14ac:dyDescent="0.15">
      <c r="A37" s="63"/>
      <c r="B37" s="96" t="s">
        <v>356</v>
      </c>
      <c r="C37" s="63"/>
      <c r="D37" s="97"/>
      <c r="E37" s="97"/>
      <c r="F37" s="98"/>
      <c r="G37" s="97"/>
      <c r="H37" s="97"/>
      <c r="I37" s="98"/>
      <c r="J37" s="97"/>
      <c r="K37" s="97"/>
      <c r="L37" s="98"/>
      <c r="M37" s="77"/>
      <c r="N37" s="77"/>
      <c r="O37" s="77"/>
      <c r="P37" s="97"/>
      <c r="Q37" s="436"/>
      <c r="R37" s="98"/>
      <c r="S37" s="97"/>
      <c r="T37" s="97"/>
      <c r="U37" s="98"/>
      <c r="V37" s="73"/>
      <c r="W37" s="82"/>
    </row>
    <row r="38" spans="1:23" x14ac:dyDescent="0.15">
      <c r="A38" s="62">
        <v>4221</v>
      </c>
      <c r="B38" s="61" t="s">
        <v>567</v>
      </c>
      <c r="C38" s="62" t="s">
        <v>256</v>
      </c>
      <c r="D38" s="84">
        <f>SUM(E38,F38)</f>
        <v>1056.5999999999999</v>
      </c>
      <c r="E38" s="84">
        <v>1056.5999999999999</v>
      </c>
      <c r="F38" s="85">
        <v>0</v>
      </c>
      <c r="G38" s="84">
        <f>SUM(H38,I38)</f>
        <v>800</v>
      </c>
      <c r="H38" s="84">
        <v>800</v>
      </c>
      <c r="I38" s="85">
        <v>0</v>
      </c>
      <c r="J38" s="84">
        <f>SUM(K38,L38)</f>
        <v>840</v>
      </c>
      <c r="K38" s="84">
        <v>840</v>
      </c>
      <c r="L38" s="85">
        <v>0</v>
      </c>
      <c r="M38" s="77">
        <f t="shared" si="3"/>
        <v>40</v>
      </c>
      <c r="N38" s="77">
        <f t="shared" si="4"/>
        <v>40</v>
      </c>
      <c r="O38" s="77">
        <f t="shared" si="5"/>
        <v>0</v>
      </c>
      <c r="P38" s="84">
        <f>SUM(Q38,R38)</f>
        <v>882</v>
      </c>
      <c r="Q38" s="429">
        <v>882</v>
      </c>
      <c r="R38" s="85">
        <v>0</v>
      </c>
      <c r="S38" s="84">
        <f>SUM(T38,U38)</f>
        <v>926</v>
      </c>
      <c r="T38" s="84">
        <v>926</v>
      </c>
      <c r="U38" s="85">
        <v>0</v>
      </c>
      <c r="V38" s="73"/>
      <c r="W38" s="82"/>
    </row>
    <row r="39" spans="1:23" x14ac:dyDescent="0.15">
      <c r="A39" s="62">
        <v>4222</v>
      </c>
      <c r="B39" s="61" t="s">
        <v>568</v>
      </c>
      <c r="C39" s="62" t="s">
        <v>257</v>
      </c>
      <c r="D39" s="84">
        <f>SUM(E39,F39)</f>
        <v>0</v>
      </c>
      <c r="E39" s="84"/>
      <c r="F39" s="85"/>
      <c r="G39" s="84">
        <f>SUM(H39,I39)</f>
        <v>0</v>
      </c>
      <c r="H39" s="84"/>
      <c r="I39" s="85"/>
      <c r="J39" s="84">
        <f>SUM(K39,L39)</f>
        <v>0</v>
      </c>
      <c r="K39" s="84"/>
      <c r="L39" s="85"/>
      <c r="M39" s="77">
        <f t="shared" si="3"/>
        <v>0</v>
      </c>
      <c r="N39" s="77">
        <f t="shared" si="4"/>
        <v>0</v>
      </c>
      <c r="O39" s="77">
        <f t="shared" si="5"/>
        <v>0</v>
      </c>
      <c r="P39" s="84">
        <f>SUM(Q39,R39)</f>
        <v>0</v>
      </c>
      <c r="Q39" s="429"/>
      <c r="R39" s="85"/>
      <c r="S39" s="84">
        <f>SUM(T39,U39)</f>
        <v>0</v>
      </c>
      <c r="T39" s="84"/>
      <c r="U39" s="85"/>
      <c r="V39" s="73"/>
      <c r="W39" s="82"/>
    </row>
    <row r="40" spans="1:23" x14ac:dyDescent="0.15">
      <c r="A40" s="62">
        <v>4223</v>
      </c>
      <c r="B40" s="61" t="s">
        <v>569</v>
      </c>
      <c r="C40" s="62" t="s">
        <v>570</v>
      </c>
      <c r="D40" s="84">
        <f>SUM(E40,F40)</f>
        <v>0</v>
      </c>
      <c r="E40" s="84"/>
      <c r="F40" s="85"/>
      <c r="G40" s="84">
        <f>SUM(H40,I40)</f>
        <v>0</v>
      </c>
      <c r="H40" s="84"/>
      <c r="I40" s="85"/>
      <c r="J40" s="84">
        <f>SUM(K40,L40)</f>
        <v>0</v>
      </c>
      <c r="K40" s="84"/>
      <c r="L40" s="85"/>
      <c r="M40" s="77">
        <f t="shared" si="3"/>
        <v>0</v>
      </c>
      <c r="N40" s="77">
        <f t="shared" si="4"/>
        <v>0</v>
      </c>
      <c r="O40" s="77">
        <f t="shared" si="5"/>
        <v>0</v>
      </c>
      <c r="P40" s="84">
        <f>SUM(Q40,R40)</f>
        <v>0</v>
      </c>
      <c r="Q40" s="429"/>
      <c r="R40" s="85"/>
      <c r="S40" s="84">
        <f>SUM(T40,U40)</f>
        <v>0</v>
      </c>
      <c r="T40" s="84"/>
      <c r="U40" s="85"/>
      <c r="V40" s="73"/>
      <c r="W40" s="82"/>
    </row>
    <row r="41" spans="1:23" ht="42" x14ac:dyDescent="0.15">
      <c r="A41" s="88">
        <v>4230</v>
      </c>
      <c r="B41" s="89" t="s">
        <v>571</v>
      </c>
      <c r="C41" s="88" t="s">
        <v>364</v>
      </c>
      <c r="D41" s="90">
        <f t="shared" ref="D41:L41" si="26">SUM(D43:D50)</f>
        <v>33215.199999999997</v>
      </c>
      <c r="E41" s="90">
        <f t="shared" si="26"/>
        <v>33215.199999999997</v>
      </c>
      <c r="F41" s="90">
        <f t="shared" si="26"/>
        <v>0</v>
      </c>
      <c r="G41" s="90">
        <f t="shared" si="26"/>
        <v>32665.1</v>
      </c>
      <c r="H41" s="90">
        <f t="shared" si="26"/>
        <v>32665.1</v>
      </c>
      <c r="I41" s="90">
        <f t="shared" si="26"/>
        <v>0</v>
      </c>
      <c r="J41" s="90">
        <f t="shared" si="26"/>
        <v>34299</v>
      </c>
      <c r="K41" s="90">
        <f t="shared" si="26"/>
        <v>34299</v>
      </c>
      <c r="L41" s="90">
        <f t="shared" si="26"/>
        <v>0</v>
      </c>
      <c r="M41" s="77">
        <f t="shared" si="3"/>
        <v>1633.9000000000015</v>
      </c>
      <c r="N41" s="77">
        <f t="shared" si="4"/>
        <v>1633.9000000000015</v>
      </c>
      <c r="O41" s="77">
        <f t="shared" si="5"/>
        <v>0</v>
      </c>
      <c r="P41" s="90">
        <f t="shared" ref="P41:U41" si="27">SUM(P43:P50)</f>
        <v>36014</v>
      </c>
      <c r="Q41" s="432">
        <f t="shared" si="27"/>
        <v>36014</v>
      </c>
      <c r="R41" s="90">
        <f t="shared" si="27"/>
        <v>0</v>
      </c>
      <c r="S41" s="90">
        <f t="shared" si="27"/>
        <v>37814</v>
      </c>
      <c r="T41" s="90">
        <f t="shared" si="27"/>
        <v>37814</v>
      </c>
      <c r="U41" s="90">
        <f t="shared" si="27"/>
        <v>0</v>
      </c>
      <c r="V41" s="73"/>
      <c r="W41" s="82"/>
    </row>
    <row r="42" spans="1:23" x14ac:dyDescent="0.15">
      <c r="A42" s="62"/>
      <c r="B42" s="61" t="s">
        <v>356</v>
      </c>
      <c r="C42" s="62"/>
      <c r="D42" s="86"/>
      <c r="E42" s="86"/>
      <c r="F42" s="87"/>
      <c r="G42" s="86"/>
      <c r="H42" s="86"/>
      <c r="I42" s="87"/>
      <c r="J42" s="86"/>
      <c r="K42" s="86"/>
      <c r="L42" s="87"/>
      <c r="M42" s="77"/>
      <c r="N42" s="77"/>
      <c r="O42" s="77"/>
      <c r="P42" s="86"/>
      <c r="Q42" s="433"/>
      <c r="R42" s="87"/>
      <c r="S42" s="86"/>
      <c r="T42" s="86"/>
      <c r="U42" s="87"/>
      <c r="V42" s="73"/>
      <c r="W42" s="82"/>
    </row>
    <row r="43" spans="1:23" x14ac:dyDescent="0.15">
      <c r="A43" s="62">
        <v>4231</v>
      </c>
      <c r="B43" s="61" t="s">
        <v>572</v>
      </c>
      <c r="C43" s="62" t="s">
        <v>258</v>
      </c>
      <c r="D43" s="84">
        <f t="shared" ref="D43:D50" si="28">SUM(E43,F43)</f>
        <v>0</v>
      </c>
      <c r="E43" s="84"/>
      <c r="F43" s="85"/>
      <c r="G43" s="84">
        <f t="shared" ref="G43:G50" si="29">SUM(H43,I43)</f>
        <v>100</v>
      </c>
      <c r="H43" s="84">
        <v>100</v>
      </c>
      <c r="I43" s="85">
        <v>0</v>
      </c>
      <c r="J43" s="84">
        <f t="shared" ref="J43:J50" si="30">SUM(K43,L43)</f>
        <v>0</v>
      </c>
      <c r="K43" s="84"/>
      <c r="L43" s="85">
        <v>0</v>
      </c>
      <c r="M43" s="77">
        <f t="shared" si="3"/>
        <v>-100</v>
      </c>
      <c r="N43" s="77">
        <f t="shared" si="4"/>
        <v>-100</v>
      </c>
      <c r="O43" s="77">
        <f t="shared" si="5"/>
        <v>0</v>
      </c>
      <c r="P43" s="84">
        <f t="shared" ref="P43:P50" si="31">SUM(Q43,R43)</f>
        <v>0</v>
      </c>
      <c r="Q43" s="429"/>
      <c r="R43" s="85">
        <v>0</v>
      </c>
      <c r="S43" s="84">
        <f t="shared" ref="S43:S50" si="32">SUM(T43,U43)</f>
        <v>0</v>
      </c>
      <c r="T43" s="84"/>
      <c r="U43" s="85">
        <v>0</v>
      </c>
      <c r="V43" s="73"/>
      <c r="W43" s="82"/>
    </row>
    <row r="44" spans="1:23" x14ac:dyDescent="0.15">
      <c r="A44" s="62">
        <v>4232</v>
      </c>
      <c r="B44" s="61" t="s">
        <v>573</v>
      </c>
      <c r="C44" s="62" t="s">
        <v>259</v>
      </c>
      <c r="D44" s="84">
        <f t="shared" si="28"/>
        <v>5977.4</v>
      </c>
      <c r="E44" s="84">
        <v>5977.4</v>
      </c>
      <c r="F44" s="85">
        <v>0</v>
      </c>
      <c r="G44" s="84">
        <f t="shared" si="29"/>
        <v>2485</v>
      </c>
      <c r="H44" s="84">
        <v>2485</v>
      </c>
      <c r="I44" s="85">
        <v>0</v>
      </c>
      <c r="J44" s="84">
        <f t="shared" si="30"/>
        <v>2872</v>
      </c>
      <c r="K44" s="84">
        <v>2872</v>
      </c>
      <c r="L44" s="85">
        <v>0</v>
      </c>
      <c r="M44" s="77">
        <f t="shared" si="3"/>
        <v>387</v>
      </c>
      <c r="N44" s="77">
        <f t="shared" si="4"/>
        <v>387</v>
      </c>
      <c r="O44" s="77">
        <f t="shared" si="5"/>
        <v>0</v>
      </c>
      <c r="P44" s="84">
        <f t="shared" si="31"/>
        <v>3015</v>
      </c>
      <c r="Q44" s="429">
        <v>3015</v>
      </c>
      <c r="R44" s="85">
        <v>0</v>
      </c>
      <c r="S44" s="84">
        <f t="shared" si="32"/>
        <v>3167</v>
      </c>
      <c r="T44" s="84">
        <v>3167</v>
      </c>
      <c r="U44" s="85">
        <v>0</v>
      </c>
      <c r="V44" s="73"/>
      <c r="W44" s="82"/>
    </row>
    <row r="45" spans="1:23" ht="21" x14ac:dyDescent="0.15">
      <c r="A45" s="62">
        <v>4233</v>
      </c>
      <c r="B45" s="61" t="s">
        <v>574</v>
      </c>
      <c r="C45" s="62" t="s">
        <v>260</v>
      </c>
      <c r="D45" s="84">
        <f t="shared" si="28"/>
        <v>0</v>
      </c>
      <c r="E45" s="84"/>
      <c r="F45" s="85"/>
      <c r="G45" s="84">
        <f t="shared" si="29"/>
        <v>150</v>
      </c>
      <c r="H45" s="84">
        <v>150</v>
      </c>
      <c r="I45" s="85">
        <v>0</v>
      </c>
      <c r="J45" s="84">
        <f t="shared" si="30"/>
        <v>0</v>
      </c>
      <c r="K45" s="84"/>
      <c r="L45" s="85">
        <v>0</v>
      </c>
      <c r="M45" s="77">
        <f t="shared" si="3"/>
        <v>-150</v>
      </c>
      <c r="N45" s="77">
        <f t="shared" si="4"/>
        <v>-150</v>
      </c>
      <c r="O45" s="77">
        <f t="shared" si="5"/>
        <v>0</v>
      </c>
      <c r="P45" s="84">
        <f t="shared" si="31"/>
        <v>0</v>
      </c>
      <c r="Q45" s="429"/>
      <c r="R45" s="85">
        <v>0</v>
      </c>
      <c r="S45" s="84">
        <f t="shared" si="32"/>
        <v>0</v>
      </c>
      <c r="T45" s="84"/>
      <c r="U45" s="85">
        <v>0</v>
      </c>
      <c r="V45" s="73"/>
      <c r="W45" s="82"/>
    </row>
    <row r="46" spans="1:23" x14ac:dyDescent="0.15">
      <c r="A46" s="62">
        <v>4234</v>
      </c>
      <c r="B46" s="61" t="s">
        <v>575</v>
      </c>
      <c r="C46" s="62" t="s">
        <v>261</v>
      </c>
      <c r="D46" s="84">
        <f t="shared" si="28"/>
        <v>0</v>
      </c>
      <c r="E46" s="84"/>
      <c r="F46" s="85"/>
      <c r="G46" s="84">
        <f t="shared" si="29"/>
        <v>886.5</v>
      </c>
      <c r="H46" s="84">
        <v>886.5</v>
      </c>
      <c r="I46" s="85">
        <v>0</v>
      </c>
      <c r="J46" s="84">
        <f t="shared" si="30"/>
        <v>930</v>
      </c>
      <c r="K46" s="84">
        <v>930</v>
      </c>
      <c r="L46" s="85">
        <v>0</v>
      </c>
      <c r="M46" s="77">
        <f t="shared" si="3"/>
        <v>43.5</v>
      </c>
      <c r="N46" s="77">
        <f t="shared" si="4"/>
        <v>43.5</v>
      </c>
      <c r="O46" s="77">
        <f t="shared" si="5"/>
        <v>0</v>
      </c>
      <c r="P46" s="84">
        <f t="shared" si="31"/>
        <v>976</v>
      </c>
      <c r="Q46" s="429">
        <v>976</v>
      </c>
      <c r="R46" s="85">
        <v>0</v>
      </c>
      <c r="S46" s="84">
        <f t="shared" si="32"/>
        <v>1025</v>
      </c>
      <c r="T46" s="84">
        <v>1025</v>
      </c>
      <c r="U46" s="85">
        <v>0</v>
      </c>
      <c r="V46" s="73"/>
      <c r="W46" s="82"/>
    </row>
    <row r="47" spans="1:23" x14ac:dyDescent="0.15">
      <c r="A47" s="62">
        <v>4235</v>
      </c>
      <c r="B47" s="61" t="s">
        <v>576</v>
      </c>
      <c r="C47" s="62" t="s">
        <v>262</v>
      </c>
      <c r="D47" s="84">
        <f t="shared" si="28"/>
        <v>0</v>
      </c>
      <c r="E47" s="84"/>
      <c r="F47" s="85"/>
      <c r="G47" s="84">
        <f t="shared" si="29"/>
        <v>0</v>
      </c>
      <c r="H47" s="84"/>
      <c r="I47" s="85"/>
      <c r="J47" s="84">
        <f t="shared" si="30"/>
        <v>0</v>
      </c>
      <c r="K47" s="84"/>
      <c r="L47" s="85"/>
      <c r="M47" s="77">
        <f t="shared" si="3"/>
        <v>0</v>
      </c>
      <c r="N47" s="77">
        <f t="shared" si="4"/>
        <v>0</v>
      </c>
      <c r="O47" s="77">
        <f t="shared" si="5"/>
        <v>0</v>
      </c>
      <c r="P47" s="84">
        <f t="shared" si="31"/>
        <v>0</v>
      </c>
      <c r="Q47" s="429"/>
      <c r="R47" s="85"/>
      <c r="S47" s="84">
        <f t="shared" si="32"/>
        <v>0</v>
      </c>
      <c r="T47" s="84"/>
      <c r="U47" s="85"/>
      <c r="V47" s="73"/>
      <c r="W47" s="82"/>
    </row>
    <row r="48" spans="1:23" x14ac:dyDescent="0.15">
      <c r="A48" s="62">
        <v>4236</v>
      </c>
      <c r="B48" s="61" t="s">
        <v>577</v>
      </c>
      <c r="C48" s="62" t="s">
        <v>578</v>
      </c>
      <c r="D48" s="84">
        <f t="shared" si="28"/>
        <v>0</v>
      </c>
      <c r="E48" s="84"/>
      <c r="F48" s="85"/>
      <c r="G48" s="84">
        <f t="shared" si="29"/>
        <v>0</v>
      </c>
      <c r="H48" s="84"/>
      <c r="I48" s="85"/>
      <c r="J48" s="84">
        <f t="shared" si="30"/>
        <v>0</v>
      </c>
      <c r="K48" s="84"/>
      <c r="L48" s="85"/>
      <c r="M48" s="77">
        <f t="shared" si="3"/>
        <v>0</v>
      </c>
      <c r="N48" s="77">
        <f t="shared" si="4"/>
        <v>0</v>
      </c>
      <c r="O48" s="77">
        <f t="shared" si="5"/>
        <v>0</v>
      </c>
      <c r="P48" s="84">
        <f t="shared" si="31"/>
        <v>0</v>
      </c>
      <c r="Q48" s="429"/>
      <c r="R48" s="85"/>
      <c r="S48" s="84">
        <f t="shared" si="32"/>
        <v>0</v>
      </c>
      <c r="T48" s="84"/>
      <c r="U48" s="85"/>
      <c r="V48" s="73"/>
      <c r="W48" s="82"/>
    </row>
    <row r="49" spans="1:23" x14ac:dyDescent="0.15">
      <c r="A49" s="62">
        <v>4237</v>
      </c>
      <c r="B49" s="61" t="s">
        <v>579</v>
      </c>
      <c r="C49" s="62" t="s">
        <v>263</v>
      </c>
      <c r="D49" s="84">
        <f t="shared" si="28"/>
        <v>0</v>
      </c>
      <c r="E49" s="84"/>
      <c r="F49" s="85"/>
      <c r="G49" s="84">
        <f t="shared" si="29"/>
        <v>1000</v>
      </c>
      <c r="H49" s="84">
        <v>1000</v>
      </c>
      <c r="I49" s="85">
        <v>0</v>
      </c>
      <c r="J49" s="84">
        <f t="shared" si="30"/>
        <v>1050</v>
      </c>
      <c r="K49" s="84">
        <v>1050</v>
      </c>
      <c r="L49" s="85">
        <v>0</v>
      </c>
      <c r="M49" s="77">
        <f t="shared" si="3"/>
        <v>50</v>
      </c>
      <c r="N49" s="77">
        <f t="shared" si="4"/>
        <v>50</v>
      </c>
      <c r="O49" s="77">
        <f t="shared" si="5"/>
        <v>0</v>
      </c>
      <c r="P49" s="84">
        <f t="shared" si="31"/>
        <v>1102</v>
      </c>
      <c r="Q49" s="429">
        <v>1102</v>
      </c>
      <c r="R49" s="85">
        <v>0</v>
      </c>
      <c r="S49" s="84">
        <f t="shared" si="32"/>
        <v>1157</v>
      </c>
      <c r="T49" s="84">
        <v>1157</v>
      </c>
      <c r="U49" s="85">
        <v>0</v>
      </c>
      <c r="V49" s="73"/>
      <c r="W49" s="82"/>
    </row>
    <row r="50" spans="1:23" x14ac:dyDescent="0.15">
      <c r="A50" s="62">
        <v>4238</v>
      </c>
      <c r="B50" s="61" t="s">
        <v>580</v>
      </c>
      <c r="C50" s="62" t="s">
        <v>264</v>
      </c>
      <c r="D50" s="84">
        <f t="shared" si="28"/>
        <v>27237.8</v>
      </c>
      <c r="E50" s="84">
        <v>27237.8</v>
      </c>
      <c r="F50" s="85">
        <v>0</v>
      </c>
      <c r="G50" s="84">
        <f t="shared" si="29"/>
        <v>28043.599999999999</v>
      </c>
      <c r="H50" s="84">
        <v>28043.599999999999</v>
      </c>
      <c r="I50" s="85">
        <v>0</v>
      </c>
      <c r="J50" s="84">
        <f t="shared" si="30"/>
        <v>29447</v>
      </c>
      <c r="K50" s="84">
        <v>29447</v>
      </c>
      <c r="L50" s="85">
        <v>0</v>
      </c>
      <c r="M50" s="77">
        <f t="shared" si="3"/>
        <v>1403.4000000000015</v>
      </c>
      <c r="N50" s="77">
        <f t="shared" si="4"/>
        <v>1403.4000000000015</v>
      </c>
      <c r="O50" s="77">
        <f t="shared" si="5"/>
        <v>0</v>
      </c>
      <c r="P50" s="84">
        <f t="shared" si="31"/>
        <v>30921</v>
      </c>
      <c r="Q50" s="429">
        <v>30921</v>
      </c>
      <c r="R50" s="85">
        <v>0</v>
      </c>
      <c r="S50" s="84">
        <f t="shared" si="32"/>
        <v>32465</v>
      </c>
      <c r="T50" s="84">
        <v>32465</v>
      </c>
      <c r="U50" s="85">
        <v>0</v>
      </c>
      <c r="V50" s="73"/>
      <c r="W50" s="82"/>
    </row>
    <row r="51" spans="1:23" ht="21" x14ac:dyDescent="0.15">
      <c r="A51" s="88">
        <v>4240</v>
      </c>
      <c r="B51" s="89" t="s">
        <v>581</v>
      </c>
      <c r="C51" s="88" t="s">
        <v>248</v>
      </c>
      <c r="D51" s="90">
        <f t="shared" ref="D51:L51" si="33">SUM(D53)</f>
        <v>15891.9</v>
      </c>
      <c r="E51" s="90">
        <f t="shared" si="33"/>
        <v>15891.9</v>
      </c>
      <c r="F51" s="90">
        <f t="shared" si="33"/>
        <v>0</v>
      </c>
      <c r="G51" s="90">
        <f t="shared" si="33"/>
        <v>11613</v>
      </c>
      <c r="H51" s="90">
        <f t="shared" si="33"/>
        <v>11613</v>
      </c>
      <c r="I51" s="90">
        <f t="shared" si="33"/>
        <v>0</v>
      </c>
      <c r="J51" s="90">
        <f t="shared" si="33"/>
        <v>12194</v>
      </c>
      <c r="K51" s="90">
        <f t="shared" si="33"/>
        <v>12194</v>
      </c>
      <c r="L51" s="90">
        <f t="shared" si="33"/>
        <v>0</v>
      </c>
      <c r="M51" s="77">
        <f t="shared" si="3"/>
        <v>581</v>
      </c>
      <c r="N51" s="77">
        <f t="shared" si="4"/>
        <v>581</v>
      </c>
      <c r="O51" s="77">
        <f t="shared" si="5"/>
        <v>0</v>
      </c>
      <c r="P51" s="90">
        <f t="shared" ref="P51:U51" si="34">SUM(P53)</f>
        <v>12803</v>
      </c>
      <c r="Q51" s="432">
        <f t="shared" si="34"/>
        <v>12803</v>
      </c>
      <c r="R51" s="90">
        <f t="shared" si="34"/>
        <v>0</v>
      </c>
      <c r="S51" s="90">
        <f t="shared" si="34"/>
        <v>13444</v>
      </c>
      <c r="T51" s="90">
        <f t="shared" si="34"/>
        <v>13444</v>
      </c>
      <c r="U51" s="90">
        <f t="shared" si="34"/>
        <v>0</v>
      </c>
      <c r="V51" s="73"/>
      <c r="W51" s="82"/>
    </row>
    <row r="52" spans="1:23" x14ac:dyDescent="0.15">
      <c r="A52" s="62"/>
      <c r="B52" s="61" t="s">
        <v>356</v>
      </c>
      <c r="C52" s="62"/>
      <c r="D52" s="86"/>
      <c r="E52" s="86"/>
      <c r="F52" s="87"/>
      <c r="G52" s="86"/>
      <c r="H52" s="86"/>
      <c r="I52" s="87"/>
      <c r="J52" s="86"/>
      <c r="K52" s="86"/>
      <c r="L52" s="87"/>
      <c r="M52" s="77"/>
      <c r="N52" s="77"/>
      <c r="O52" s="77"/>
      <c r="P52" s="86"/>
      <c r="Q52" s="433"/>
      <c r="R52" s="87"/>
      <c r="S52" s="86"/>
      <c r="T52" s="86"/>
      <c r="U52" s="87"/>
      <c r="V52" s="73"/>
      <c r="W52" s="82"/>
    </row>
    <row r="53" spans="1:23" x14ac:dyDescent="0.15">
      <c r="A53" s="62">
        <v>4241</v>
      </c>
      <c r="B53" s="61" t="s">
        <v>582</v>
      </c>
      <c r="C53" s="62" t="s">
        <v>265</v>
      </c>
      <c r="D53" s="84">
        <f>SUM(E53,F53)</f>
        <v>15891.9</v>
      </c>
      <c r="E53" s="84">
        <v>15891.9</v>
      </c>
      <c r="F53" s="85">
        <v>0</v>
      </c>
      <c r="G53" s="84">
        <f>SUM(H53,I53)</f>
        <v>11613</v>
      </c>
      <c r="H53" s="84">
        <v>11613</v>
      </c>
      <c r="I53" s="85">
        <v>0</v>
      </c>
      <c r="J53" s="84">
        <f>SUM(K53,L53)</f>
        <v>12194</v>
      </c>
      <c r="K53" s="84">
        <v>12194</v>
      </c>
      <c r="L53" s="85">
        <v>0</v>
      </c>
      <c r="M53" s="77">
        <f t="shared" si="3"/>
        <v>581</v>
      </c>
      <c r="N53" s="77">
        <f t="shared" si="4"/>
        <v>581</v>
      </c>
      <c r="O53" s="77">
        <f t="shared" si="5"/>
        <v>0</v>
      </c>
      <c r="P53" s="84">
        <f>SUM(Q53,R53)</f>
        <v>12803</v>
      </c>
      <c r="Q53" s="429">
        <v>12803</v>
      </c>
      <c r="R53" s="85">
        <v>0</v>
      </c>
      <c r="S53" s="84">
        <f>SUM(T53,U53)</f>
        <v>13444</v>
      </c>
      <c r="T53" s="84">
        <v>13444</v>
      </c>
      <c r="U53" s="85">
        <v>0</v>
      </c>
      <c r="V53" s="73"/>
      <c r="W53" s="82"/>
    </row>
    <row r="54" spans="1:23" ht="21" x14ac:dyDescent="0.15">
      <c r="A54" s="88">
        <v>4250</v>
      </c>
      <c r="B54" s="89" t="s">
        <v>583</v>
      </c>
      <c r="C54" s="88" t="s">
        <v>248</v>
      </c>
      <c r="D54" s="90">
        <f t="shared" ref="D54:L54" si="35">SUM(D56:D57)</f>
        <v>152318.39999999999</v>
      </c>
      <c r="E54" s="90">
        <f t="shared" si="35"/>
        <v>152318.39999999999</v>
      </c>
      <c r="F54" s="90">
        <f t="shared" si="35"/>
        <v>0</v>
      </c>
      <c r="G54" s="90">
        <f t="shared" si="35"/>
        <v>136457.4</v>
      </c>
      <c r="H54" s="90">
        <f t="shared" si="35"/>
        <v>136457.4</v>
      </c>
      <c r="I54" s="90">
        <f t="shared" si="35"/>
        <v>0</v>
      </c>
      <c r="J54" s="90">
        <f t="shared" si="35"/>
        <v>143279</v>
      </c>
      <c r="K54" s="90">
        <f t="shared" si="35"/>
        <v>143279</v>
      </c>
      <c r="L54" s="90">
        <f t="shared" si="35"/>
        <v>0</v>
      </c>
      <c r="M54" s="77">
        <f t="shared" si="3"/>
        <v>6821.6000000000058</v>
      </c>
      <c r="N54" s="77">
        <f t="shared" si="4"/>
        <v>6821.6000000000058</v>
      </c>
      <c r="O54" s="77">
        <f t="shared" si="5"/>
        <v>0</v>
      </c>
      <c r="P54" s="90">
        <f t="shared" ref="P54:U54" si="36">SUM(P56:P57)</f>
        <v>177361.6</v>
      </c>
      <c r="Q54" s="432">
        <f t="shared" si="36"/>
        <v>177361.6</v>
      </c>
      <c r="R54" s="90">
        <f t="shared" si="36"/>
        <v>0</v>
      </c>
      <c r="S54" s="90">
        <f t="shared" si="36"/>
        <v>367573.6</v>
      </c>
      <c r="T54" s="90">
        <f t="shared" si="36"/>
        <v>367573.6</v>
      </c>
      <c r="U54" s="90">
        <f t="shared" si="36"/>
        <v>0</v>
      </c>
      <c r="V54" s="73"/>
      <c r="W54" s="82"/>
    </row>
    <row r="55" spans="1:23" x14ac:dyDescent="0.15">
      <c r="A55" s="62"/>
      <c r="B55" s="61" t="s">
        <v>356</v>
      </c>
      <c r="C55" s="62"/>
      <c r="D55" s="86"/>
      <c r="E55" s="86"/>
      <c r="F55" s="87"/>
      <c r="G55" s="86"/>
      <c r="H55" s="86"/>
      <c r="I55" s="87"/>
      <c r="J55" s="86"/>
      <c r="K55" s="86"/>
      <c r="L55" s="87"/>
      <c r="M55" s="77"/>
      <c r="N55" s="77"/>
      <c r="O55" s="77"/>
      <c r="P55" s="86"/>
      <c r="Q55" s="433"/>
      <c r="R55" s="87"/>
      <c r="S55" s="86"/>
      <c r="T55" s="86"/>
      <c r="U55" s="87"/>
      <c r="V55" s="73"/>
      <c r="W55" s="82"/>
    </row>
    <row r="56" spans="1:23" x14ac:dyDescent="0.15">
      <c r="A56" s="62">
        <v>4251</v>
      </c>
      <c r="B56" s="61" t="s">
        <v>584</v>
      </c>
      <c r="C56" s="62" t="s">
        <v>266</v>
      </c>
      <c r="D56" s="84">
        <f>SUM(E56,F56)</f>
        <v>152318.39999999999</v>
      </c>
      <c r="E56" s="84">
        <v>152318.39999999999</v>
      </c>
      <c r="F56" s="85">
        <v>0</v>
      </c>
      <c r="G56" s="84">
        <f>SUM(H56,I56)</f>
        <v>128827.4</v>
      </c>
      <c r="H56" s="84">
        <v>128827.4</v>
      </c>
      <c r="I56" s="85">
        <v>0</v>
      </c>
      <c r="J56" s="84">
        <f>SUM(K56,L56)</f>
        <v>135267</v>
      </c>
      <c r="K56" s="84">
        <v>135267</v>
      </c>
      <c r="L56" s="85">
        <v>0</v>
      </c>
      <c r="M56" s="77">
        <f t="shared" si="3"/>
        <v>6439.6000000000058</v>
      </c>
      <c r="N56" s="77">
        <f t="shared" si="4"/>
        <v>6439.6000000000058</v>
      </c>
      <c r="O56" s="77">
        <f t="shared" si="5"/>
        <v>0</v>
      </c>
      <c r="P56" s="84">
        <f>SUM(Q56,R56)</f>
        <v>168949.6</v>
      </c>
      <c r="Q56" s="429">
        <v>168949.6</v>
      </c>
      <c r="R56" s="85">
        <v>0</v>
      </c>
      <c r="S56" s="84">
        <f>SUM(T56,U56)</f>
        <v>358740.6</v>
      </c>
      <c r="T56" s="84">
        <v>358740.6</v>
      </c>
      <c r="U56" s="85">
        <v>0</v>
      </c>
      <c r="V56" s="73"/>
      <c r="W56" s="82"/>
    </row>
    <row r="57" spans="1:23" ht="21" x14ac:dyDescent="0.15">
      <c r="A57" s="62">
        <v>4252</v>
      </c>
      <c r="B57" s="61" t="s">
        <v>585</v>
      </c>
      <c r="C57" s="62" t="s">
        <v>267</v>
      </c>
      <c r="D57" s="84">
        <f>SUM(E57,F57)</f>
        <v>0</v>
      </c>
      <c r="E57" s="84"/>
      <c r="F57" s="85"/>
      <c r="G57" s="84">
        <f>SUM(H57,I57)</f>
        <v>7630</v>
      </c>
      <c r="H57" s="84">
        <v>7630</v>
      </c>
      <c r="I57" s="85">
        <v>0</v>
      </c>
      <c r="J57" s="84">
        <f>SUM(K57,L57)</f>
        <v>8012</v>
      </c>
      <c r="K57" s="84">
        <v>8012</v>
      </c>
      <c r="L57" s="85">
        <v>0</v>
      </c>
      <c r="M57" s="77">
        <f t="shared" si="3"/>
        <v>382</v>
      </c>
      <c r="N57" s="77">
        <f t="shared" si="4"/>
        <v>382</v>
      </c>
      <c r="O57" s="77">
        <f t="shared" si="5"/>
        <v>0</v>
      </c>
      <c r="P57" s="84">
        <f>SUM(Q57,R57)</f>
        <v>8412</v>
      </c>
      <c r="Q57" s="429">
        <v>8412</v>
      </c>
      <c r="R57" s="85">
        <v>0</v>
      </c>
      <c r="S57" s="84">
        <f>SUM(T57,U57)</f>
        <v>8833</v>
      </c>
      <c r="T57" s="84">
        <v>8833</v>
      </c>
      <c r="U57" s="85">
        <v>0</v>
      </c>
      <c r="V57" s="73"/>
      <c r="W57" s="82"/>
    </row>
    <row r="58" spans="1:23" ht="31.5" x14ac:dyDescent="0.15">
      <c r="A58" s="88">
        <v>4260</v>
      </c>
      <c r="B58" s="89" t="s">
        <v>586</v>
      </c>
      <c r="C58" s="88" t="s">
        <v>248</v>
      </c>
      <c r="D58" s="90">
        <f t="shared" ref="D58:L58" si="37">SUM(D60:D67)</f>
        <v>57046.2</v>
      </c>
      <c r="E58" s="90">
        <f t="shared" si="37"/>
        <v>57046.2</v>
      </c>
      <c r="F58" s="90">
        <f t="shared" si="37"/>
        <v>0</v>
      </c>
      <c r="G58" s="90">
        <f t="shared" si="37"/>
        <v>26335</v>
      </c>
      <c r="H58" s="90">
        <f t="shared" si="37"/>
        <v>26335</v>
      </c>
      <c r="I58" s="90">
        <f t="shared" si="37"/>
        <v>0</v>
      </c>
      <c r="J58" s="90">
        <f t="shared" si="37"/>
        <v>27656</v>
      </c>
      <c r="K58" s="90">
        <f t="shared" si="37"/>
        <v>27656</v>
      </c>
      <c r="L58" s="90">
        <f t="shared" si="37"/>
        <v>0</v>
      </c>
      <c r="M58" s="77">
        <f t="shared" si="3"/>
        <v>1321</v>
      </c>
      <c r="N58" s="77">
        <f t="shared" si="4"/>
        <v>1321</v>
      </c>
      <c r="O58" s="77">
        <f t="shared" si="5"/>
        <v>0</v>
      </c>
      <c r="P58" s="90">
        <f t="shared" ref="P58:U58" si="38">SUM(P60:P67)</f>
        <v>29037</v>
      </c>
      <c r="Q58" s="432">
        <f t="shared" si="38"/>
        <v>29037</v>
      </c>
      <c r="R58" s="90">
        <f t="shared" si="38"/>
        <v>0</v>
      </c>
      <c r="S58" s="90">
        <f t="shared" si="38"/>
        <v>30488</v>
      </c>
      <c r="T58" s="90">
        <f t="shared" si="38"/>
        <v>30488</v>
      </c>
      <c r="U58" s="90">
        <f t="shared" si="38"/>
        <v>0</v>
      </c>
      <c r="V58" s="73"/>
      <c r="W58" s="82"/>
    </row>
    <row r="59" spans="1:23" x14ac:dyDescent="0.15">
      <c r="A59" s="62"/>
      <c r="B59" s="61" t="s">
        <v>356</v>
      </c>
      <c r="C59" s="62"/>
      <c r="D59" s="86"/>
      <c r="E59" s="86"/>
      <c r="F59" s="87"/>
      <c r="G59" s="86"/>
      <c r="H59" s="86"/>
      <c r="I59" s="87"/>
      <c r="J59" s="86"/>
      <c r="K59" s="86"/>
      <c r="L59" s="87"/>
      <c r="M59" s="77"/>
      <c r="N59" s="77"/>
      <c r="O59" s="77"/>
      <c r="P59" s="86"/>
      <c r="Q59" s="433"/>
      <c r="R59" s="87"/>
      <c r="S59" s="86"/>
      <c r="T59" s="86"/>
      <c r="U59" s="87"/>
      <c r="V59" s="73"/>
      <c r="W59" s="82"/>
    </row>
    <row r="60" spans="1:23" x14ac:dyDescent="0.15">
      <c r="A60" s="62">
        <v>4261</v>
      </c>
      <c r="B60" s="61" t="s">
        <v>587</v>
      </c>
      <c r="C60" s="62" t="s">
        <v>268</v>
      </c>
      <c r="D60" s="84">
        <f t="shared" ref="D60:D67" si="39">SUM(E60,F60)</f>
        <v>57046.2</v>
      </c>
      <c r="E60" s="84">
        <v>57046.2</v>
      </c>
      <c r="F60" s="85">
        <v>0</v>
      </c>
      <c r="G60" s="84">
        <f t="shared" ref="G60:G67" si="40">SUM(H60,I60)</f>
        <v>3960</v>
      </c>
      <c r="H60" s="84">
        <v>3960</v>
      </c>
      <c r="I60" s="85">
        <v>0</v>
      </c>
      <c r="J60" s="84">
        <f t="shared" ref="J60:J67" si="41">SUM(K60,L60)</f>
        <v>6258</v>
      </c>
      <c r="K60" s="84">
        <v>6258</v>
      </c>
      <c r="L60" s="85">
        <v>0</v>
      </c>
      <c r="M60" s="77">
        <f t="shared" ref="M60:M121" si="42">J60-G60</f>
        <v>2298</v>
      </c>
      <c r="N60" s="77">
        <f t="shared" ref="N60:N68" si="43">K60-H60</f>
        <v>2298</v>
      </c>
      <c r="O60" s="77">
        <f t="shared" ref="O60:O121" si="44">L60-I60</f>
        <v>0</v>
      </c>
      <c r="P60" s="84">
        <f t="shared" ref="P60:P67" si="45">SUM(Q60,R60)</f>
        <v>6570</v>
      </c>
      <c r="Q60" s="429">
        <v>6570</v>
      </c>
      <c r="R60" s="85">
        <v>0</v>
      </c>
      <c r="S60" s="84">
        <f t="shared" ref="S60:S67" si="46">SUM(T60,U60)</f>
        <v>6898</v>
      </c>
      <c r="T60" s="84">
        <v>6898</v>
      </c>
      <c r="U60" s="85">
        <v>0</v>
      </c>
      <c r="V60" s="73"/>
      <c r="W60" s="82"/>
    </row>
    <row r="61" spans="1:23" x14ac:dyDescent="0.15">
      <c r="A61" s="62">
        <v>4262</v>
      </c>
      <c r="B61" s="61" t="s">
        <v>588</v>
      </c>
      <c r="C61" s="62" t="s">
        <v>589</v>
      </c>
      <c r="D61" s="84">
        <f t="shared" si="39"/>
        <v>0</v>
      </c>
      <c r="E61" s="84"/>
      <c r="F61" s="85"/>
      <c r="G61" s="84">
        <f t="shared" si="40"/>
        <v>1340</v>
      </c>
      <c r="H61" s="84">
        <v>1340</v>
      </c>
      <c r="I61" s="85">
        <v>0</v>
      </c>
      <c r="J61" s="84">
        <f t="shared" si="41"/>
        <v>1408</v>
      </c>
      <c r="K61" s="84">
        <v>1408</v>
      </c>
      <c r="L61" s="85">
        <v>0</v>
      </c>
      <c r="M61" s="77">
        <f t="shared" si="42"/>
        <v>68</v>
      </c>
      <c r="N61" s="77">
        <f t="shared" si="43"/>
        <v>68</v>
      </c>
      <c r="O61" s="77">
        <f t="shared" si="44"/>
        <v>0</v>
      </c>
      <c r="P61" s="84">
        <f t="shared" si="45"/>
        <v>1478</v>
      </c>
      <c r="Q61" s="429">
        <v>1478</v>
      </c>
      <c r="R61" s="85">
        <v>0</v>
      </c>
      <c r="S61" s="84">
        <f t="shared" si="46"/>
        <v>1552</v>
      </c>
      <c r="T61" s="84">
        <v>1552</v>
      </c>
      <c r="U61" s="85">
        <v>0</v>
      </c>
      <c r="V61" s="73"/>
      <c r="W61" s="82"/>
    </row>
    <row r="62" spans="1:23" ht="21" x14ac:dyDescent="0.15">
      <c r="A62" s="62">
        <v>4263</v>
      </c>
      <c r="B62" s="61" t="s">
        <v>590</v>
      </c>
      <c r="C62" s="62" t="s">
        <v>591</v>
      </c>
      <c r="D62" s="84">
        <f t="shared" si="39"/>
        <v>0</v>
      </c>
      <c r="E62" s="84"/>
      <c r="F62" s="85"/>
      <c r="G62" s="84">
        <f t="shared" si="40"/>
        <v>0</v>
      </c>
      <c r="H62" s="84"/>
      <c r="I62" s="85"/>
      <c r="J62" s="84">
        <f t="shared" si="41"/>
        <v>0</v>
      </c>
      <c r="K62" s="84"/>
      <c r="L62" s="85"/>
      <c r="M62" s="77">
        <f t="shared" si="42"/>
        <v>0</v>
      </c>
      <c r="N62" s="77">
        <f t="shared" si="43"/>
        <v>0</v>
      </c>
      <c r="O62" s="77">
        <f t="shared" si="44"/>
        <v>0</v>
      </c>
      <c r="P62" s="84">
        <f t="shared" si="45"/>
        <v>0</v>
      </c>
      <c r="Q62" s="429"/>
      <c r="R62" s="85"/>
      <c r="S62" s="84">
        <f t="shared" si="46"/>
        <v>0</v>
      </c>
      <c r="T62" s="84"/>
      <c r="U62" s="85"/>
      <c r="V62" s="73"/>
      <c r="W62" s="82"/>
    </row>
    <row r="63" spans="1:23" x14ac:dyDescent="0.15">
      <c r="A63" s="62">
        <v>4264</v>
      </c>
      <c r="B63" s="61" t="s">
        <v>592</v>
      </c>
      <c r="C63" s="62" t="s">
        <v>269</v>
      </c>
      <c r="D63" s="84">
        <f t="shared" si="39"/>
        <v>0</v>
      </c>
      <c r="E63" s="84"/>
      <c r="F63" s="85"/>
      <c r="G63" s="84">
        <f t="shared" si="40"/>
        <v>10328</v>
      </c>
      <c r="H63" s="84">
        <v>10328</v>
      </c>
      <c r="I63" s="85">
        <v>0</v>
      </c>
      <c r="J63" s="84">
        <f t="shared" si="41"/>
        <v>10845</v>
      </c>
      <c r="K63" s="84">
        <v>10845</v>
      </c>
      <c r="L63" s="85">
        <v>0</v>
      </c>
      <c r="M63" s="77">
        <f t="shared" si="42"/>
        <v>517</v>
      </c>
      <c r="N63" s="77">
        <f t="shared" si="43"/>
        <v>517</v>
      </c>
      <c r="O63" s="77">
        <f t="shared" si="44"/>
        <v>0</v>
      </c>
      <c r="P63" s="84">
        <f t="shared" si="45"/>
        <v>11387</v>
      </c>
      <c r="Q63" s="429">
        <v>11387</v>
      </c>
      <c r="R63" s="85">
        <v>0</v>
      </c>
      <c r="S63" s="84">
        <f t="shared" si="46"/>
        <v>11956</v>
      </c>
      <c r="T63" s="84">
        <v>11956</v>
      </c>
      <c r="U63" s="85">
        <v>0</v>
      </c>
      <c r="V63" s="73"/>
      <c r="W63" s="82"/>
    </row>
    <row r="64" spans="1:23" x14ac:dyDescent="0.15">
      <c r="A64" s="62">
        <v>4265</v>
      </c>
      <c r="B64" s="61" t="s">
        <v>593</v>
      </c>
      <c r="C64" s="62" t="s">
        <v>594</v>
      </c>
      <c r="D64" s="84">
        <f t="shared" si="39"/>
        <v>0</v>
      </c>
      <c r="E64" s="84"/>
      <c r="F64" s="85"/>
      <c r="G64" s="84">
        <f t="shared" si="40"/>
        <v>0</v>
      </c>
      <c r="H64" s="84"/>
      <c r="I64" s="85"/>
      <c r="J64" s="84">
        <f t="shared" si="41"/>
        <v>0</v>
      </c>
      <c r="K64" s="84"/>
      <c r="L64" s="85"/>
      <c r="M64" s="77">
        <f t="shared" si="42"/>
        <v>0</v>
      </c>
      <c r="N64" s="77">
        <f t="shared" si="43"/>
        <v>0</v>
      </c>
      <c r="O64" s="77">
        <f t="shared" si="44"/>
        <v>0</v>
      </c>
      <c r="P64" s="84">
        <f t="shared" si="45"/>
        <v>0</v>
      </c>
      <c r="Q64" s="429"/>
      <c r="R64" s="85"/>
      <c r="S64" s="84">
        <f t="shared" si="46"/>
        <v>0</v>
      </c>
      <c r="T64" s="84"/>
      <c r="U64" s="85"/>
      <c r="V64" s="73"/>
      <c r="W64" s="82"/>
    </row>
    <row r="65" spans="1:23" x14ac:dyDescent="0.15">
      <c r="A65" s="62">
        <v>4266</v>
      </c>
      <c r="B65" s="61" t="s">
        <v>595</v>
      </c>
      <c r="C65" s="62" t="s">
        <v>596</v>
      </c>
      <c r="D65" s="84">
        <f t="shared" si="39"/>
        <v>0</v>
      </c>
      <c r="E65" s="84"/>
      <c r="F65" s="85"/>
      <c r="G65" s="84">
        <f t="shared" si="40"/>
        <v>30</v>
      </c>
      <c r="H65" s="84">
        <v>30</v>
      </c>
      <c r="I65" s="85">
        <v>0</v>
      </c>
      <c r="J65" s="84">
        <f t="shared" si="41"/>
        <v>0</v>
      </c>
      <c r="K65" s="84"/>
      <c r="L65" s="85">
        <v>0</v>
      </c>
      <c r="M65" s="77">
        <f t="shared" si="42"/>
        <v>-30</v>
      </c>
      <c r="N65" s="77">
        <f t="shared" si="43"/>
        <v>-30</v>
      </c>
      <c r="O65" s="77">
        <f t="shared" si="44"/>
        <v>0</v>
      </c>
      <c r="P65" s="84">
        <f t="shared" si="45"/>
        <v>0</v>
      </c>
      <c r="Q65" s="429"/>
      <c r="R65" s="85">
        <v>0</v>
      </c>
      <c r="S65" s="84">
        <f t="shared" si="46"/>
        <v>0</v>
      </c>
      <c r="T65" s="84"/>
      <c r="U65" s="85">
        <v>0</v>
      </c>
      <c r="V65" s="73"/>
      <c r="W65" s="82"/>
    </row>
    <row r="66" spans="1:23" x14ac:dyDescent="0.15">
      <c r="A66" s="62">
        <v>4267</v>
      </c>
      <c r="B66" s="61" t="s">
        <v>597</v>
      </c>
      <c r="C66" s="62" t="s">
        <v>270</v>
      </c>
      <c r="D66" s="84">
        <f t="shared" si="39"/>
        <v>0</v>
      </c>
      <c r="E66" s="84"/>
      <c r="F66" s="85"/>
      <c r="G66" s="84">
        <f t="shared" si="40"/>
        <v>2055</v>
      </c>
      <c r="H66" s="84">
        <v>2055</v>
      </c>
      <c r="I66" s="85">
        <v>0</v>
      </c>
      <c r="J66" s="84">
        <f t="shared" si="41"/>
        <v>2190</v>
      </c>
      <c r="K66" s="84">
        <v>2190</v>
      </c>
      <c r="L66" s="85">
        <v>0</v>
      </c>
      <c r="M66" s="77">
        <f t="shared" si="42"/>
        <v>135</v>
      </c>
      <c r="N66" s="77">
        <f t="shared" si="43"/>
        <v>135</v>
      </c>
      <c r="O66" s="77">
        <f t="shared" si="44"/>
        <v>0</v>
      </c>
      <c r="P66" s="84">
        <f t="shared" si="45"/>
        <v>2300</v>
      </c>
      <c r="Q66" s="429">
        <v>2300</v>
      </c>
      <c r="R66" s="85">
        <v>0</v>
      </c>
      <c r="S66" s="84">
        <f t="shared" si="46"/>
        <v>2415</v>
      </c>
      <c r="T66" s="84">
        <v>2415</v>
      </c>
      <c r="U66" s="85">
        <v>0</v>
      </c>
      <c r="V66" s="73"/>
      <c r="W66" s="82"/>
    </row>
    <row r="67" spans="1:23" x14ac:dyDescent="0.15">
      <c r="A67" s="62">
        <v>4268</v>
      </c>
      <c r="B67" s="61" t="s">
        <v>598</v>
      </c>
      <c r="C67" s="62" t="s">
        <v>271</v>
      </c>
      <c r="D67" s="84">
        <f t="shared" si="39"/>
        <v>0</v>
      </c>
      <c r="E67" s="84"/>
      <c r="F67" s="85"/>
      <c r="G67" s="84">
        <f t="shared" si="40"/>
        <v>8622</v>
      </c>
      <c r="H67" s="84">
        <v>8622</v>
      </c>
      <c r="I67" s="85">
        <v>0</v>
      </c>
      <c r="J67" s="84">
        <f t="shared" si="41"/>
        <v>6955</v>
      </c>
      <c r="K67" s="84">
        <v>6955</v>
      </c>
      <c r="L67" s="85">
        <v>0</v>
      </c>
      <c r="M67" s="77">
        <f t="shared" si="42"/>
        <v>-1667</v>
      </c>
      <c r="N67" s="77">
        <f t="shared" si="43"/>
        <v>-1667</v>
      </c>
      <c r="O67" s="77">
        <f t="shared" si="44"/>
        <v>0</v>
      </c>
      <c r="P67" s="84">
        <f t="shared" si="45"/>
        <v>7302</v>
      </c>
      <c r="Q67" s="429">
        <v>7302</v>
      </c>
      <c r="R67" s="85">
        <v>0</v>
      </c>
      <c r="S67" s="84">
        <f t="shared" si="46"/>
        <v>7667</v>
      </c>
      <c r="T67" s="84">
        <v>7667</v>
      </c>
      <c r="U67" s="85">
        <v>0</v>
      </c>
      <c r="V67" s="73"/>
      <c r="W67" s="82"/>
    </row>
    <row r="68" spans="1:23" x14ac:dyDescent="0.15">
      <c r="A68" s="88">
        <v>4300</v>
      </c>
      <c r="B68" s="89" t="s">
        <v>599</v>
      </c>
      <c r="C68" s="88" t="s">
        <v>248</v>
      </c>
      <c r="D68" s="90">
        <f t="shared" ref="D68:L68" si="47">SUM(D70,D74,D78)</f>
        <v>0</v>
      </c>
      <c r="E68" s="90">
        <f t="shared" si="47"/>
        <v>0</v>
      </c>
      <c r="F68" s="90">
        <f t="shared" si="47"/>
        <v>0</v>
      </c>
      <c r="G68" s="90">
        <f t="shared" si="47"/>
        <v>0</v>
      </c>
      <c r="H68" s="90">
        <f t="shared" si="47"/>
        <v>0</v>
      </c>
      <c r="I68" s="90">
        <f t="shared" si="47"/>
        <v>0</v>
      </c>
      <c r="J68" s="90">
        <f t="shared" si="47"/>
        <v>0</v>
      </c>
      <c r="K68" s="90">
        <f t="shared" si="47"/>
        <v>0</v>
      </c>
      <c r="L68" s="90">
        <f t="shared" si="47"/>
        <v>0</v>
      </c>
      <c r="M68" s="77">
        <f t="shared" si="42"/>
        <v>0</v>
      </c>
      <c r="N68" s="77">
        <f t="shared" si="43"/>
        <v>0</v>
      </c>
      <c r="O68" s="77">
        <f t="shared" si="44"/>
        <v>0</v>
      </c>
      <c r="P68" s="90">
        <f t="shared" ref="P68:U68" si="48">SUM(P70,P74,P78)</f>
        <v>0</v>
      </c>
      <c r="Q68" s="432">
        <f t="shared" si="48"/>
        <v>0</v>
      </c>
      <c r="R68" s="90">
        <f t="shared" si="48"/>
        <v>0</v>
      </c>
      <c r="S68" s="90">
        <f t="shared" si="48"/>
        <v>0</v>
      </c>
      <c r="T68" s="90">
        <f t="shared" si="48"/>
        <v>0</v>
      </c>
      <c r="U68" s="90">
        <f t="shared" si="48"/>
        <v>0</v>
      </c>
      <c r="V68" s="73"/>
      <c r="W68" s="82"/>
    </row>
    <row r="69" spans="1:23" x14ac:dyDescent="0.15">
      <c r="A69" s="62"/>
      <c r="B69" s="61" t="s">
        <v>541</v>
      </c>
      <c r="C69" s="62"/>
      <c r="D69" s="86"/>
      <c r="E69" s="86"/>
      <c r="F69" s="87"/>
      <c r="G69" s="86"/>
      <c r="H69" s="86"/>
      <c r="I69" s="87"/>
      <c r="J69" s="86"/>
      <c r="K69" s="86"/>
      <c r="L69" s="87"/>
      <c r="M69" s="77"/>
      <c r="N69" s="77"/>
      <c r="O69" s="77"/>
      <c r="P69" s="86"/>
      <c r="Q69" s="433"/>
      <c r="R69" s="87"/>
      <c r="S69" s="86"/>
      <c r="T69" s="86"/>
      <c r="U69" s="87"/>
      <c r="V69" s="73"/>
      <c r="W69" s="82"/>
    </row>
    <row r="70" spans="1:23" x14ac:dyDescent="0.15">
      <c r="A70" s="88">
        <v>4310</v>
      </c>
      <c r="B70" s="89" t="s">
        <v>600</v>
      </c>
      <c r="C70" s="88" t="s">
        <v>248</v>
      </c>
      <c r="D70" s="90">
        <f t="shared" ref="D70:L70" si="49">SUM(D72:D73)</f>
        <v>0</v>
      </c>
      <c r="E70" s="90">
        <f t="shared" si="49"/>
        <v>0</v>
      </c>
      <c r="F70" s="90">
        <f t="shared" si="49"/>
        <v>0</v>
      </c>
      <c r="G70" s="90">
        <f t="shared" si="49"/>
        <v>0</v>
      </c>
      <c r="H70" s="90">
        <f t="shared" si="49"/>
        <v>0</v>
      </c>
      <c r="I70" s="90">
        <f t="shared" si="49"/>
        <v>0</v>
      </c>
      <c r="J70" s="90">
        <f t="shared" si="49"/>
        <v>0</v>
      </c>
      <c r="K70" s="90">
        <f t="shared" si="49"/>
        <v>0</v>
      </c>
      <c r="L70" s="90">
        <f t="shared" si="49"/>
        <v>0</v>
      </c>
      <c r="M70" s="77">
        <f t="shared" si="42"/>
        <v>0</v>
      </c>
      <c r="N70" s="77">
        <f>K70-H70</f>
        <v>0</v>
      </c>
      <c r="O70" s="77">
        <f t="shared" si="44"/>
        <v>0</v>
      </c>
      <c r="P70" s="90">
        <f t="shared" ref="P70:U70" si="50">SUM(P72:P73)</f>
        <v>0</v>
      </c>
      <c r="Q70" s="432">
        <f t="shared" si="50"/>
        <v>0</v>
      </c>
      <c r="R70" s="90">
        <f t="shared" si="50"/>
        <v>0</v>
      </c>
      <c r="S70" s="90">
        <f t="shared" si="50"/>
        <v>0</v>
      </c>
      <c r="T70" s="90">
        <f t="shared" si="50"/>
        <v>0</v>
      </c>
      <c r="U70" s="90">
        <f t="shared" si="50"/>
        <v>0</v>
      </c>
      <c r="V70" s="73"/>
      <c r="W70" s="82"/>
    </row>
    <row r="71" spans="1:23" x14ac:dyDescent="0.15">
      <c r="A71" s="62"/>
      <c r="B71" s="61" t="s">
        <v>356</v>
      </c>
      <c r="C71" s="62"/>
      <c r="D71" s="86"/>
      <c r="E71" s="86"/>
      <c r="F71" s="87"/>
      <c r="G71" s="86"/>
      <c r="H71" s="86"/>
      <c r="I71" s="87"/>
      <c r="J71" s="86"/>
      <c r="K71" s="86"/>
      <c r="L71" s="87"/>
      <c r="M71" s="77"/>
      <c r="N71" s="77"/>
      <c r="O71" s="77"/>
      <c r="P71" s="86"/>
      <c r="Q71" s="433"/>
      <c r="R71" s="87"/>
      <c r="S71" s="86"/>
      <c r="T71" s="86"/>
      <c r="U71" s="87"/>
      <c r="V71" s="73"/>
      <c r="W71" s="82"/>
    </row>
    <row r="72" spans="1:23" x14ac:dyDescent="0.15">
      <c r="A72" s="62">
        <v>4311</v>
      </c>
      <c r="B72" s="61" t="s">
        <v>601</v>
      </c>
      <c r="C72" s="62" t="s">
        <v>273</v>
      </c>
      <c r="D72" s="84">
        <f>SUM(E72,F72)</f>
        <v>0</v>
      </c>
      <c r="E72" s="84"/>
      <c r="F72" s="85"/>
      <c r="G72" s="84">
        <f>SUM(H72,I72)</f>
        <v>0</v>
      </c>
      <c r="H72" s="84"/>
      <c r="I72" s="85"/>
      <c r="J72" s="84">
        <f>SUM(K72,L72)</f>
        <v>0</v>
      </c>
      <c r="K72" s="84"/>
      <c r="L72" s="85"/>
      <c r="M72" s="77">
        <f t="shared" si="42"/>
        <v>0</v>
      </c>
      <c r="N72" s="77">
        <f>K72-H72</f>
        <v>0</v>
      </c>
      <c r="O72" s="77">
        <f t="shared" si="44"/>
        <v>0</v>
      </c>
      <c r="P72" s="84">
        <f>SUM(Q72,R72)</f>
        <v>0</v>
      </c>
      <c r="Q72" s="429"/>
      <c r="R72" s="85"/>
      <c r="S72" s="84">
        <f>SUM(T72,U72)</f>
        <v>0</v>
      </c>
      <c r="T72" s="84"/>
      <c r="U72" s="85"/>
      <c r="V72" s="73"/>
      <c r="W72" s="82"/>
    </row>
    <row r="73" spans="1:23" x14ac:dyDescent="0.15">
      <c r="A73" s="62">
        <v>4312</v>
      </c>
      <c r="B73" s="61" t="s">
        <v>602</v>
      </c>
      <c r="C73" s="62" t="s">
        <v>603</v>
      </c>
      <c r="D73" s="84">
        <f>SUM(E73,F73)</f>
        <v>0</v>
      </c>
      <c r="E73" s="84"/>
      <c r="F73" s="85"/>
      <c r="G73" s="84">
        <f>SUM(H73,I73)</f>
        <v>0</v>
      </c>
      <c r="H73" s="84"/>
      <c r="I73" s="85"/>
      <c r="J73" s="84">
        <f>SUM(K73,L73)</f>
        <v>0</v>
      </c>
      <c r="K73" s="84"/>
      <c r="L73" s="85"/>
      <c r="M73" s="77">
        <f t="shared" si="42"/>
        <v>0</v>
      </c>
      <c r="N73" s="77">
        <f>K73-H73</f>
        <v>0</v>
      </c>
      <c r="O73" s="77">
        <f t="shared" si="44"/>
        <v>0</v>
      </c>
      <c r="P73" s="84">
        <f>SUM(Q73,R73)</f>
        <v>0</v>
      </c>
      <c r="Q73" s="429"/>
      <c r="R73" s="85"/>
      <c r="S73" s="84">
        <f>SUM(T73,U73)</f>
        <v>0</v>
      </c>
      <c r="T73" s="84"/>
      <c r="U73" s="85"/>
      <c r="V73" s="73"/>
      <c r="W73" s="82"/>
    </row>
    <row r="74" spans="1:23" x14ac:dyDescent="0.15">
      <c r="A74" s="88">
        <v>4320</v>
      </c>
      <c r="B74" s="89" t="s">
        <v>604</v>
      </c>
      <c r="C74" s="88" t="s">
        <v>248</v>
      </c>
      <c r="D74" s="90">
        <f t="shared" ref="D74:L74" si="51">SUM(D76:D77)</f>
        <v>0</v>
      </c>
      <c r="E74" s="90">
        <f t="shared" si="51"/>
        <v>0</v>
      </c>
      <c r="F74" s="90">
        <f t="shared" si="51"/>
        <v>0</v>
      </c>
      <c r="G74" s="90">
        <f t="shared" si="51"/>
        <v>0</v>
      </c>
      <c r="H74" s="90">
        <f t="shared" si="51"/>
        <v>0</v>
      </c>
      <c r="I74" s="90">
        <f t="shared" si="51"/>
        <v>0</v>
      </c>
      <c r="J74" s="90">
        <f t="shared" si="51"/>
        <v>0</v>
      </c>
      <c r="K74" s="90">
        <f t="shared" si="51"/>
        <v>0</v>
      </c>
      <c r="L74" s="90">
        <f t="shared" si="51"/>
        <v>0</v>
      </c>
      <c r="M74" s="77">
        <f t="shared" si="42"/>
        <v>0</v>
      </c>
      <c r="N74" s="77">
        <f>K74-H74</f>
        <v>0</v>
      </c>
      <c r="O74" s="77">
        <f t="shared" si="44"/>
        <v>0</v>
      </c>
      <c r="P74" s="90">
        <f t="shared" ref="P74:U74" si="52">SUM(P76:P77)</f>
        <v>0</v>
      </c>
      <c r="Q74" s="432">
        <f t="shared" si="52"/>
        <v>0</v>
      </c>
      <c r="R74" s="90">
        <f t="shared" si="52"/>
        <v>0</v>
      </c>
      <c r="S74" s="90">
        <f t="shared" si="52"/>
        <v>0</v>
      </c>
      <c r="T74" s="90">
        <f t="shared" si="52"/>
        <v>0</v>
      </c>
      <c r="U74" s="90">
        <f t="shared" si="52"/>
        <v>0</v>
      </c>
      <c r="V74" s="73"/>
      <c r="W74" s="82"/>
    </row>
    <row r="75" spans="1:23" x14ac:dyDescent="0.15">
      <c r="A75" s="62"/>
      <c r="B75" s="61" t="s">
        <v>356</v>
      </c>
      <c r="C75" s="62"/>
      <c r="D75" s="86"/>
      <c r="E75" s="86"/>
      <c r="F75" s="87"/>
      <c r="G75" s="86"/>
      <c r="H75" s="86"/>
      <c r="I75" s="87"/>
      <c r="J75" s="86"/>
      <c r="K75" s="86"/>
      <c r="L75" s="87"/>
      <c r="M75" s="77"/>
      <c r="N75" s="77"/>
      <c r="O75" s="77"/>
      <c r="P75" s="86"/>
      <c r="Q75" s="433"/>
      <c r="R75" s="87"/>
      <c r="S75" s="86"/>
      <c r="T75" s="86"/>
      <c r="U75" s="87"/>
      <c r="V75" s="73"/>
      <c r="W75" s="82"/>
    </row>
    <row r="76" spans="1:23" x14ac:dyDescent="0.15">
      <c r="A76" s="62">
        <v>4321</v>
      </c>
      <c r="B76" s="61" t="s">
        <v>605</v>
      </c>
      <c r="C76" s="62" t="s">
        <v>275</v>
      </c>
      <c r="D76" s="84">
        <f>SUM(E76,F76)</f>
        <v>0</v>
      </c>
      <c r="E76" s="84"/>
      <c r="F76" s="85"/>
      <c r="G76" s="84">
        <f>SUM(H76,I76)</f>
        <v>0</v>
      </c>
      <c r="H76" s="84"/>
      <c r="I76" s="85"/>
      <c r="J76" s="84">
        <f>SUM(K76,L76)</f>
        <v>0</v>
      </c>
      <c r="K76" s="84"/>
      <c r="L76" s="85"/>
      <c r="M76" s="77">
        <f t="shared" si="42"/>
        <v>0</v>
      </c>
      <c r="N76" s="77">
        <f>K76-H76</f>
        <v>0</v>
      </c>
      <c r="O76" s="77">
        <f t="shared" si="44"/>
        <v>0</v>
      </c>
      <c r="P76" s="84">
        <f>SUM(Q76,R76)</f>
        <v>0</v>
      </c>
      <c r="Q76" s="429"/>
      <c r="R76" s="85"/>
      <c r="S76" s="84">
        <f>SUM(T76,U76)</f>
        <v>0</v>
      </c>
      <c r="T76" s="84"/>
      <c r="U76" s="85"/>
      <c r="V76" s="73"/>
      <c r="W76" s="82"/>
    </row>
    <row r="77" spans="1:23" x14ac:dyDescent="0.15">
      <c r="A77" s="62">
        <v>4322</v>
      </c>
      <c r="B77" s="61" t="s">
        <v>606</v>
      </c>
      <c r="C77" s="62" t="s">
        <v>272</v>
      </c>
      <c r="D77" s="84">
        <f>SUM(E77,F77)</f>
        <v>0</v>
      </c>
      <c r="E77" s="84"/>
      <c r="F77" s="85"/>
      <c r="G77" s="84">
        <f>SUM(H77,I77)</f>
        <v>0</v>
      </c>
      <c r="H77" s="84"/>
      <c r="I77" s="85"/>
      <c r="J77" s="84">
        <f>SUM(K77,L77)</f>
        <v>0</v>
      </c>
      <c r="K77" s="84"/>
      <c r="L77" s="85"/>
      <c r="M77" s="77">
        <f t="shared" si="42"/>
        <v>0</v>
      </c>
      <c r="N77" s="77">
        <f>K77-H77</f>
        <v>0</v>
      </c>
      <c r="O77" s="77">
        <f t="shared" si="44"/>
        <v>0</v>
      </c>
      <c r="P77" s="84">
        <f>SUM(Q77,R77)</f>
        <v>0</v>
      </c>
      <c r="Q77" s="429"/>
      <c r="R77" s="85"/>
      <c r="S77" s="84">
        <f>SUM(T77,U77)</f>
        <v>0</v>
      </c>
      <c r="T77" s="84"/>
      <c r="U77" s="85"/>
      <c r="V77" s="73"/>
      <c r="W77" s="82"/>
    </row>
    <row r="78" spans="1:23" ht="21" x14ac:dyDescent="0.15">
      <c r="A78" s="88">
        <v>4330</v>
      </c>
      <c r="B78" s="89" t="s">
        <v>607</v>
      </c>
      <c r="C78" s="88" t="s">
        <v>248</v>
      </c>
      <c r="D78" s="90">
        <f t="shared" ref="D78:L78" si="53">SUM(D80:D82)</f>
        <v>0</v>
      </c>
      <c r="E78" s="90">
        <f t="shared" si="53"/>
        <v>0</v>
      </c>
      <c r="F78" s="90">
        <f t="shared" si="53"/>
        <v>0</v>
      </c>
      <c r="G78" s="90">
        <f t="shared" si="53"/>
        <v>0</v>
      </c>
      <c r="H78" s="90">
        <f t="shared" si="53"/>
        <v>0</v>
      </c>
      <c r="I78" s="90">
        <f t="shared" si="53"/>
        <v>0</v>
      </c>
      <c r="J78" s="90">
        <f t="shared" si="53"/>
        <v>0</v>
      </c>
      <c r="K78" s="90">
        <f t="shared" si="53"/>
        <v>0</v>
      </c>
      <c r="L78" s="90">
        <f t="shared" si="53"/>
        <v>0</v>
      </c>
      <c r="M78" s="77">
        <f t="shared" si="42"/>
        <v>0</v>
      </c>
      <c r="N78" s="77">
        <f>K78-H78</f>
        <v>0</v>
      </c>
      <c r="O78" s="77">
        <f t="shared" si="44"/>
        <v>0</v>
      </c>
      <c r="P78" s="90">
        <f t="shared" ref="P78:U78" si="54">SUM(P80:P82)</f>
        <v>0</v>
      </c>
      <c r="Q78" s="432">
        <f t="shared" si="54"/>
        <v>0</v>
      </c>
      <c r="R78" s="90">
        <f t="shared" si="54"/>
        <v>0</v>
      </c>
      <c r="S78" s="90">
        <f t="shared" si="54"/>
        <v>0</v>
      </c>
      <c r="T78" s="90">
        <f t="shared" si="54"/>
        <v>0</v>
      </c>
      <c r="U78" s="90">
        <f t="shared" si="54"/>
        <v>0</v>
      </c>
      <c r="V78" s="73"/>
      <c r="W78" s="82"/>
    </row>
    <row r="79" spans="1:23" x14ac:dyDescent="0.15">
      <c r="A79" s="62"/>
      <c r="B79" s="61" t="s">
        <v>356</v>
      </c>
      <c r="C79" s="62"/>
      <c r="D79" s="86"/>
      <c r="E79" s="86"/>
      <c r="F79" s="87"/>
      <c r="G79" s="86"/>
      <c r="H79" s="86"/>
      <c r="I79" s="87"/>
      <c r="J79" s="86"/>
      <c r="K79" s="86"/>
      <c r="L79" s="87"/>
      <c r="M79" s="77"/>
      <c r="N79" s="77"/>
      <c r="O79" s="77"/>
      <c r="P79" s="86"/>
      <c r="Q79" s="433"/>
      <c r="R79" s="87"/>
      <c r="S79" s="86"/>
      <c r="T79" s="86"/>
      <c r="U79" s="87"/>
      <c r="V79" s="73"/>
      <c r="W79" s="82"/>
    </row>
    <row r="80" spans="1:23" x14ac:dyDescent="0.15">
      <c r="A80" s="62">
        <v>4331</v>
      </c>
      <c r="B80" s="61" t="s">
        <v>608</v>
      </c>
      <c r="C80" s="62" t="s">
        <v>609</v>
      </c>
      <c r="D80" s="84">
        <f>SUM(E80,F80)</f>
        <v>0</v>
      </c>
      <c r="E80" s="84"/>
      <c r="F80" s="85"/>
      <c r="G80" s="84">
        <f>SUM(H80,I80)</f>
        <v>0</v>
      </c>
      <c r="H80" s="84"/>
      <c r="I80" s="85"/>
      <c r="J80" s="84">
        <f>SUM(K80,L80)</f>
        <v>0</v>
      </c>
      <c r="K80" s="84"/>
      <c r="L80" s="85"/>
      <c r="M80" s="77">
        <f t="shared" si="42"/>
        <v>0</v>
      </c>
      <c r="N80" s="77">
        <f>K80-H80</f>
        <v>0</v>
      </c>
      <c r="O80" s="77">
        <f t="shared" si="44"/>
        <v>0</v>
      </c>
      <c r="P80" s="84">
        <f>SUM(Q80,R80)</f>
        <v>0</v>
      </c>
      <c r="Q80" s="429"/>
      <c r="R80" s="85"/>
      <c r="S80" s="84">
        <f>SUM(T80,U80)</f>
        <v>0</v>
      </c>
      <c r="T80" s="84"/>
      <c r="U80" s="85"/>
      <c r="V80" s="73"/>
      <c r="W80" s="82"/>
    </row>
    <row r="81" spans="1:23" x14ac:dyDescent="0.15">
      <c r="A81" s="62">
        <v>4332</v>
      </c>
      <c r="B81" s="61" t="s">
        <v>610</v>
      </c>
      <c r="C81" s="62" t="s">
        <v>611</v>
      </c>
      <c r="D81" s="84">
        <f>SUM(E81,F81)</f>
        <v>0</v>
      </c>
      <c r="E81" s="84"/>
      <c r="F81" s="85"/>
      <c r="G81" s="84">
        <f>SUM(H81,I81)</f>
        <v>0</v>
      </c>
      <c r="H81" s="84"/>
      <c r="I81" s="85"/>
      <c r="J81" s="84">
        <f>SUM(K81,L81)</f>
        <v>0</v>
      </c>
      <c r="K81" s="84"/>
      <c r="L81" s="85"/>
      <c r="M81" s="77">
        <f t="shared" si="42"/>
        <v>0</v>
      </c>
      <c r="N81" s="77">
        <f>K81-H81</f>
        <v>0</v>
      </c>
      <c r="O81" s="77">
        <f t="shared" si="44"/>
        <v>0</v>
      </c>
      <c r="P81" s="84">
        <f>SUM(Q81,R81)</f>
        <v>0</v>
      </c>
      <c r="Q81" s="429"/>
      <c r="R81" s="85"/>
      <c r="S81" s="84">
        <f>SUM(T81,U81)</f>
        <v>0</v>
      </c>
      <c r="T81" s="84"/>
      <c r="U81" s="85"/>
      <c r="V81" s="73"/>
      <c r="W81" s="82"/>
    </row>
    <row r="82" spans="1:23" x14ac:dyDescent="0.15">
      <c r="A82" s="62">
        <v>4333</v>
      </c>
      <c r="B82" s="61" t="s">
        <v>612</v>
      </c>
      <c r="C82" s="62" t="s">
        <v>613</v>
      </c>
      <c r="D82" s="84">
        <f>SUM(E82,F82)</f>
        <v>0</v>
      </c>
      <c r="E82" s="84"/>
      <c r="F82" s="85"/>
      <c r="G82" s="84">
        <f>SUM(H82,I82)</f>
        <v>0</v>
      </c>
      <c r="H82" s="84"/>
      <c r="I82" s="85"/>
      <c r="J82" s="84">
        <f>SUM(K82,L82)</f>
        <v>0</v>
      </c>
      <c r="K82" s="84"/>
      <c r="L82" s="85"/>
      <c r="M82" s="77">
        <f t="shared" si="42"/>
        <v>0</v>
      </c>
      <c r="N82" s="77">
        <f>K82-H82</f>
        <v>0</v>
      </c>
      <c r="O82" s="77">
        <f t="shared" si="44"/>
        <v>0</v>
      </c>
      <c r="P82" s="84">
        <f>SUM(Q82,R82)</f>
        <v>0</v>
      </c>
      <c r="Q82" s="429"/>
      <c r="R82" s="85"/>
      <c r="S82" s="84">
        <f>SUM(T82,U82)</f>
        <v>0</v>
      </c>
      <c r="T82" s="84"/>
      <c r="U82" s="85"/>
      <c r="V82" s="73"/>
      <c r="W82" s="82"/>
    </row>
    <row r="83" spans="1:23" x14ac:dyDescent="0.15">
      <c r="A83" s="88">
        <v>4400</v>
      </c>
      <c r="B83" s="89" t="s">
        <v>614</v>
      </c>
      <c r="C83" s="88" t="s">
        <v>248</v>
      </c>
      <c r="D83" s="90">
        <f t="shared" ref="D83:L83" si="55">SUM(D85,D89)</f>
        <v>573079.6</v>
      </c>
      <c r="E83" s="90">
        <f t="shared" si="55"/>
        <v>573079.6</v>
      </c>
      <c r="F83" s="90">
        <f t="shared" si="55"/>
        <v>0</v>
      </c>
      <c r="G83" s="90">
        <f t="shared" si="55"/>
        <v>677018.3</v>
      </c>
      <c r="H83" s="90">
        <f t="shared" si="55"/>
        <v>677018.3</v>
      </c>
      <c r="I83" s="90">
        <f t="shared" si="55"/>
        <v>0</v>
      </c>
      <c r="J83" s="90">
        <f t="shared" si="55"/>
        <v>710865</v>
      </c>
      <c r="K83" s="90">
        <f t="shared" si="55"/>
        <v>710865</v>
      </c>
      <c r="L83" s="90">
        <f t="shared" si="55"/>
        <v>0</v>
      </c>
      <c r="M83" s="77">
        <f t="shared" si="42"/>
        <v>33846.699999999953</v>
      </c>
      <c r="N83" s="77">
        <f>K83-H83</f>
        <v>33846.699999999953</v>
      </c>
      <c r="O83" s="77">
        <f t="shared" si="44"/>
        <v>0</v>
      </c>
      <c r="P83" s="90">
        <f t="shared" ref="P83:U83" si="56">SUM(P85,P89)</f>
        <v>746410</v>
      </c>
      <c r="Q83" s="432">
        <f t="shared" si="56"/>
        <v>746410</v>
      </c>
      <c r="R83" s="90">
        <f t="shared" si="56"/>
        <v>0</v>
      </c>
      <c r="S83" s="90">
        <f t="shared" si="56"/>
        <v>783731</v>
      </c>
      <c r="T83" s="90">
        <f t="shared" si="56"/>
        <v>783731</v>
      </c>
      <c r="U83" s="90">
        <f t="shared" si="56"/>
        <v>0</v>
      </c>
      <c r="V83" s="73"/>
      <c r="W83" s="82"/>
    </row>
    <row r="84" spans="1:23" x14ac:dyDescent="0.15">
      <c r="A84" s="62"/>
      <c r="B84" s="61" t="s">
        <v>541</v>
      </c>
      <c r="C84" s="62"/>
      <c r="D84" s="86"/>
      <c r="E84" s="86"/>
      <c r="F84" s="87"/>
      <c r="G84" s="86"/>
      <c r="H84" s="86"/>
      <c r="I84" s="87"/>
      <c r="J84" s="86"/>
      <c r="K84" s="86"/>
      <c r="L84" s="87"/>
      <c r="M84" s="77"/>
      <c r="N84" s="77"/>
      <c r="O84" s="77"/>
      <c r="P84" s="86"/>
      <c r="Q84" s="433"/>
      <c r="R84" s="87"/>
      <c r="S84" s="86"/>
      <c r="T84" s="86"/>
      <c r="U84" s="87"/>
      <c r="V84" s="73"/>
      <c r="W84" s="82"/>
    </row>
    <row r="85" spans="1:23" ht="21" x14ac:dyDescent="0.15">
      <c r="A85" s="88">
        <v>4410</v>
      </c>
      <c r="B85" s="89" t="s">
        <v>615</v>
      </c>
      <c r="C85" s="88" t="s">
        <v>248</v>
      </c>
      <c r="D85" s="90">
        <f t="shared" ref="D85:L85" si="57">SUM(D87:D88)</f>
        <v>573079.6</v>
      </c>
      <c r="E85" s="90">
        <f t="shared" si="57"/>
        <v>573079.6</v>
      </c>
      <c r="F85" s="90">
        <f t="shared" si="57"/>
        <v>0</v>
      </c>
      <c r="G85" s="90">
        <f t="shared" si="57"/>
        <v>677018.3</v>
      </c>
      <c r="H85" s="90">
        <f t="shared" si="57"/>
        <v>677018.3</v>
      </c>
      <c r="I85" s="90">
        <f t="shared" si="57"/>
        <v>0</v>
      </c>
      <c r="J85" s="90">
        <f t="shared" si="57"/>
        <v>710865</v>
      </c>
      <c r="K85" s="90">
        <f t="shared" si="57"/>
        <v>710865</v>
      </c>
      <c r="L85" s="90">
        <f t="shared" si="57"/>
        <v>0</v>
      </c>
      <c r="M85" s="77">
        <f t="shared" si="42"/>
        <v>33846.699999999953</v>
      </c>
      <c r="N85" s="77">
        <f>K85-H85</f>
        <v>33846.699999999953</v>
      </c>
      <c r="O85" s="77">
        <f>L85-I85</f>
        <v>0</v>
      </c>
      <c r="P85" s="90">
        <f t="shared" ref="P85:U85" si="58">SUM(P87:P88)</f>
        <v>746410</v>
      </c>
      <c r="Q85" s="432">
        <f t="shared" si="58"/>
        <v>746410</v>
      </c>
      <c r="R85" s="90">
        <f t="shared" si="58"/>
        <v>0</v>
      </c>
      <c r="S85" s="90">
        <f t="shared" si="58"/>
        <v>783731</v>
      </c>
      <c r="T85" s="90">
        <f t="shared" si="58"/>
        <v>783731</v>
      </c>
      <c r="U85" s="90">
        <f t="shared" si="58"/>
        <v>0</v>
      </c>
      <c r="V85" s="73"/>
      <c r="W85" s="82"/>
    </row>
    <row r="86" spans="1:23" x14ac:dyDescent="0.15">
      <c r="A86" s="62"/>
      <c r="B86" s="61" t="s">
        <v>356</v>
      </c>
      <c r="C86" s="62"/>
      <c r="D86" s="86"/>
      <c r="E86" s="86"/>
      <c r="F86" s="87"/>
      <c r="G86" s="86"/>
      <c r="H86" s="86"/>
      <c r="I86" s="87"/>
      <c r="J86" s="86"/>
      <c r="K86" s="86"/>
      <c r="L86" s="87"/>
      <c r="M86" s="77"/>
      <c r="N86" s="77"/>
      <c r="O86" s="77"/>
      <c r="P86" s="86"/>
      <c r="Q86" s="433"/>
      <c r="R86" s="87"/>
      <c r="S86" s="86"/>
      <c r="T86" s="86"/>
      <c r="U86" s="87"/>
      <c r="V86" s="73"/>
      <c r="W86" s="82"/>
    </row>
    <row r="87" spans="1:23" ht="21" x14ac:dyDescent="0.15">
      <c r="A87" s="62">
        <v>4411</v>
      </c>
      <c r="B87" s="61" t="s">
        <v>616</v>
      </c>
      <c r="C87" s="62" t="s">
        <v>274</v>
      </c>
      <c r="D87" s="84">
        <f>SUM(E87,F87)</f>
        <v>573079.6</v>
      </c>
      <c r="E87" s="84">
        <v>573079.6</v>
      </c>
      <c r="F87" s="85">
        <v>0</v>
      </c>
      <c r="G87" s="84">
        <f>SUM(H87,I87)</f>
        <v>677018.3</v>
      </c>
      <c r="H87" s="84">
        <v>677018.3</v>
      </c>
      <c r="I87" s="85">
        <v>0</v>
      </c>
      <c r="J87" s="84">
        <f>SUM(K87,L87)</f>
        <v>710865</v>
      </c>
      <c r="K87" s="84">
        <v>710865</v>
      </c>
      <c r="L87" s="85">
        <v>0</v>
      </c>
      <c r="M87" s="77">
        <f t="shared" si="42"/>
        <v>33846.699999999953</v>
      </c>
      <c r="N87" s="77">
        <f>K87-H87</f>
        <v>33846.699999999953</v>
      </c>
      <c r="O87" s="77">
        <f t="shared" si="44"/>
        <v>0</v>
      </c>
      <c r="P87" s="84">
        <f>SUM(Q87,R87)</f>
        <v>746410</v>
      </c>
      <c r="Q87" s="429">
        <v>746410</v>
      </c>
      <c r="R87" s="85">
        <v>0</v>
      </c>
      <c r="S87" s="84">
        <f>SUM(T87,U87)</f>
        <v>783731</v>
      </c>
      <c r="T87" s="84">
        <v>783731</v>
      </c>
      <c r="U87" s="85">
        <v>0</v>
      </c>
      <c r="V87" s="73"/>
      <c r="W87" s="82"/>
    </row>
    <row r="88" spans="1:23" ht="21" x14ac:dyDescent="0.15">
      <c r="A88" s="62">
        <v>4412</v>
      </c>
      <c r="B88" s="61" t="s">
        <v>617</v>
      </c>
      <c r="C88" s="62" t="s">
        <v>618</v>
      </c>
      <c r="D88" s="84">
        <f>SUM(E88,F88)</f>
        <v>0</v>
      </c>
      <c r="E88" s="84"/>
      <c r="F88" s="85"/>
      <c r="G88" s="84">
        <f>SUM(H88,I88)</f>
        <v>0</v>
      </c>
      <c r="H88" s="84"/>
      <c r="I88" s="85"/>
      <c r="J88" s="84">
        <f>SUM(K88,L88)</f>
        <v>0</v>
      </c>
      <c r="K88" s="84"/>
      <c r="L88" s="85"/>
      <c r="M88" s="77">
        <f t="shared" si="42"/>
        <v>0</v>
      </c>
      <c r="N88" s="77">
        <f>K88-H88</f>
        <v>0</v>
      </c>
      <c r="O88" s="77">
        <f t="shared" si="44"/>
        <v>0</v>
      </c>
      <c r="P88" s="84">
        <f>SUM(Q88,R88)</f>
        <v>0</v>
      </c>
      <c r="Q88" s="429"/>
      <c r="R88" s="85"/>
      <c r="S88" s="84">
        <f>SUM(T88,U88)</f>
        <v>0</v>
      </c>
      <c r="T88" s="84"/>
      <c r="U88" s="85"/>
      <c r="V88" s="73"/>
      <c r="W88" s="82"/>
    </row>
    <row r="89" spans="1:23" ht="21" x14ac:dyDescent="0.15">
      <c r="A89" s="88">
        <v>4420</v>
      </c>
      <c r="B89" s="89" t="s">
        <v>619</v>
      </c>
      <c r="C89" s="88" t="s">
        <v>248</v>
      </c>
      <c r="D89" s="90">
        <f t="shared" ref="D89:L89" si="59">SUM(D91:D92)</f>
        <v>0</v>
      </c>
      <c r="E89" s="90">
        <f t="shared" si="59"/>
        <v>0</v>
      </c>
      <c r="F89" s="90">
        <f t="shared" si="59"/>
        <v>0</v>
      </c>
      <c r="G89" s="90">
        <f t="shared" si="59"/>
        <v>0</v>
      </c>
      <c r="H89" s="90">
        <f t="shared" si="59"/>
        <v>0</v>
      </c>
      <c r="I89" s="90">
        <f t="shared" si="59"/>
        <v>0</v>
      </c>
      <c r="J89" s="90">
        <f t="shared" si="59"/>
        <v>0</v>
      </c>
      <c r="K89" s="90">
        <f t="shared" si="59"/>
        <v>0</v>
      </c>
      <c r="L89" s="90">
        <f t="shared" si="59"/>
        <v>0</v>
      </c>
      <c r="M89" s="77">
        <f t="shared" si="42"/>
        <v>0</v>
      </c>
      <c r="N89" s="77">
        <f>K89-H89</f>
        <v>0</v>
      </c>
      <c r="O89" s="77">
        <f t="shared" si="44"/>
        <v>0</v>
      </c>
      <c r="P89" s="90">
        <f t="shared" ref="P89:U89" si="60">SUM(P91:P92)</f>
        <v>0</v>
      </c>
      <c r="Q89" s="432">
        <f t="shared" si="60"/>
        <v>0</v>
      </c>
      <c r="R89" s="90">
        <f t="shared" si="60"/>
        <v>0</v>
      </c>
      <c r="S89" s="90">
        <f t="shared" si="60"/>
        <v>0</v>
      </c>
      <c r="T89" s="90">
        <f t="shared" si="60"/>
        <v>0</v>
      </c>
      <c r="U89" s="90">
        <f t="shared" si="60"/>
        <v>0</v>
      </c>
      <c r="V89" s="73"/>
      <c r="W89" s="82"/>
    </row>
    <row r="90" spans="1:23" x14ac:dyDescent="0.15">
      <c r="A90" s="62"/>
      <c r="B90" s="61" t="s">
        <v>356</v>
      </c>
      <c r="C90" s="62"/>
      <c r="D90" s="86"/>
      <c r="E90" s="86"/>
      <c r="F90" s="87"/>
      <c r="G90" s="86"/>
      <c r="H90" s="86"/>
      <c r="I90" s="87"/>
      <c r="J90" s="86"/>
      <c r="K90" s="86"/>
      <c r="L90" s="87"/>
      <c r="M90" s="77"/>
      <c r="N90" s="77"/>
      <c r="O90" s="77"/>
      <c r="P90" s="86"/>
      <c r="Q90" s="433"/>
      <c r="R90" s="87"/>
      <c r="S90" s="86"/>
      <c r="T90" s="86"/>
      <c r="U90" s="87"/>
      <c r="V90" s="73"/>
      <c r="W90" s="82"/>
    </row>
    <row r="91" spans="1:23" ht="21" x14ac:dyDescent="0.15">
      <c r="A91" s="62">
        <v>4421</v>
      </c>
      <c r="B91" s="61" t="s">
        <v>620</v>
      </c>
      <c r="C91" s="62" t="s">
        <v>276</v>
      </c>
      <c r="D91" s="84">
        <f>SUM(E91,F91)</f>
        <v>0</v>
      </c>
      <c r="E91" s="84"/>
      <c r="F91" s="85"/>
      <c r="G91" s="84">
        <f>SUM(H91,I91)</f>
        <v>0</v>
      </c>
      <c r="H91" s="84"/>
      <c r="I91" s="85"/>
      <c r="J91" s="84">
        <f>SUM(K91,L91)</f>
        <v>0</v>
      </c>
      <c r="K91" s="84"/>
      <c r="L91" s="85"/>
      <c r="M91" s="77">
        <f t="shared" si="42"/>
        <v>0</v>
      </c>
      <c r="N91" s="77">
        <f>K91-H91</f>
        <v>0</v>
      </c>
      <c r="O91" s="77">
        <f t="shared" si="44"/>
        <v>0</v>
      </c>
      <c r="P91" s="84">
        <f>SUM(Q91,R91)</f>
        <v>0</v>
      </c>
      <c r="Q91" s="429"/>
      <c r="R91" s="85"/>
      <c r="S91" s="84">
        <f>SUM(T91,U91)</f>
        <v>0</v>
      </c>
      <c r="T91" s="84"/>
      <c r="U91" s="85"/>
      <c r="V91" s="73"/>
      <c r="W91" s="82"/>
    </row>
    <row r="92" spans="1:23" ht="21" x14ac:dyDescent="0.15">
      <c r="A92" s="62">
        <v>4422</v>
      </c>
      <c r="B92" s="61" t="s">
        <v>621</v>
      </c>
      <c r="C92" s="62" t="s">
        <v>622</v>
      </c>
      <c r="D92" s="84">
        <f>SUM(E92,F92)</f>
        <v>0</v>
      </c>
      <c r="E92" s="84"/>
      <c r="F92" s="85"/>
      <c r="G92" s="84">
        <f>SUM(H92,I92)</f>
        <v>0</v>
      </c>
      <c r="H92" s="84"/>
      <c r="I92" s="85"/>
      <c r="J92" s="84">
        <f>SUM(K92,L92)</f>
        <v>0</v>
      </c>
      <c r="K92" s="84"/>
      <c r="L92" s="85"/>
      <c r="M92" s="77">
        <f t="shared" si="42"/>
        <v>0</v>
      </c>
      <c r="N92" s="77">
        <f>K92-H92</f>
        <v>0</v>
      </c>
      <c r="O92" s="77">
        <f t="shared" si="44"/>
        <v>0</v>
      </c>
      <c r="P92" s="84">
        <f>SUM(Q92,R92)</f>
        <v>0</v>
      </c>
      <c r="Q92" s="429"/>
      <c r="R92" s="85"/>
      <c r="S92" s="84">
        <f>SUM(T92,U92)</f>
        <v>0</v>
      </c>
      <c r="T92" s="84"/>
      <c r="U92" s="85"/>
      <c r="V92" s="73"/>
      <c r="W92" s="82"/>
    </row>
    <row r="93" spans="1:23" ht="21" x14ac:dyDescent="0.15">
      <c r="A93" s="88">
        <v>4500</v>
      </c>
      <c r="B93" s="89" t="s">
        <v>623</v>
      </c>
      <c r="C93" s="88"/>
      <c r="D93" s="90">
        <f t="shared" ref="D93:L93" si="61">SUM(D95,D99,D103,D111)</f>
        <v>34300.6</v>
      </c>
      <c r="E93" s="90">
        <f t="shared" si="61"/>
        <v>34300.6</v>
      </c>
      <c r="F93" s="90">
        <f t="shared" si="61"/>
        <v>0</v>
      </c>
      <c r="G93" s="90">
        <f t="shared" si="61"/>
        <v>79356.5</v>
      </c>
      <c r="H93" s="90">
        <f t="shared" si="61"/>
        <v>79356.5</v>
      </c>
      <c r="I93" s="90">
        <f t="shared" si="61"/>
        <v>0</v>
      </c>
      <c r="J93" s="90">
        <f t="shared" si="61"/>
        <v>83326</v>
      </c>
      <c r="K93" s="90">
        <f t="shared" si="61"/>
        <v>83326</v>
      </c>
      <c r="L93" s="90">
        <f t="shared" si="61"/>
        <v>0</v>
      </c>
      <c r="M93" s="77">
        <f t="shared" si="42"/>
        <v>3969.5</v>
      </c>
      <c r="N93" s="77">
        <f>K93-H93</f>
        <v>3969.5</v>
      </c>
      <c r="O93" s="77">
        <f t="shared" si="44"/>
        <v>0</v>
      </c>
      <c r="P93" s="90">
        <f t="shared" ref="P93:U93" si="62">SUM(P95,P99,P103,P111)</f>
        <v>87493</v>
      </c>
      <c r="Q93" s="432">
        <f t="shared" si="62"/>
        <v>87493</v>
      </c>
      <c r="R93" s="90">
        <f t="shared" si="62"/>
        <v>0</v>
      </c>
      <c r="S93" s="90">
        <f t="shared" si="62"/>
        <v>91866</v>
      </c>
      <c r="T93" s="90">
        <f t="shared" si="62"/>
        <v>91866</v>
      </c>
      <c r="U93" s="90">
        <f t="shared" si="62"/>
        <v>0</v>
      </c>
      <c r="V93" s="73"/>
      <c r="W93" s="82"/>
    </row>
    <row r="94" spans="1:23" x14ac:dyDescent="0.15">
      <c r="A94" s="62"/>
      <c r="B94" s="61" t="s">
        <v>541</v>
      </c>
      <c r="C94" s="62"/>
      <c r="D94" s="86"/>
      <c r="E94" s="86"/>
      <c r="F94" s="87"/>
      <c r="G94" s="86"/>
      <c r="H94" s="86"/>
      <c r="I94" s="87"/>
      <c r="J94" s="86"/>
      <c r="K94" s="86"/>
      <c r="L94" s="87"/>
      <c r="M94" s="77"/>
      <c r="N94" s="77"/>
      <c r="O94" s="77"/>
      <c r="P94" s="86"/>
      <c r="Q94" s="433"/>
      <c r="R94" s="87"/>
      <c r="S94" s="86"/>
      <c r="T94" s="86"/>
      <c r="U94" s="87"/>
      <c r="V94" s="73"/>
      <c r="W94" s="82"/>
    </row>
    <row r="95" spans="1:23" ht="21" x14ac:dyDescent="0.15">
      <c r="A95" s="88">
        <v>4510</v>
      </c>
      <c r="B95" s="89" t="s">
        <v>624</v>
      </c>
      <c r="C95" s="88" t="s">
        <v>248</v>
      </c>
      <c r="D95" s="90">
        <f t="shared" ref="D95:L95" si="63">SUM(D97:D98)</f>
        <v>0</v>
      </c>
      <c r="E95" s="90">
        <f t="shared" si="63"/>
        <v>0</v>
      </c>
      <c r="F95" s="90">
        <f t="shared" si="63"/>
        <v>0</v>
      </c>
      <c r="G95" s="90">
        <f t="shared" si="63"/>
        <v>0</v>
      </c>
      <c r="H95" s="90">
        <f t="shared" si="63"/>
        <v>0</v>
      </c>
      <c r="I95" s="90">
        <f t="shared" si="63"/>
        <v>0</v>
      </c>
      <c r="J95" s="90">
        <f t="shared" si="63"/>
        <v>0</v>
      </c>
      <c r="K95" s="90">
        <f t="shared" si="63"/>
        <v>0</v>
      </c>
      <c r="L95" s="90">
        <f t="shared" si="63"/>
        <v>0</v>
      </c>
      <c r="M95" s="77">
        <f t="shared" si="42"/>
        <v>0</v>
      </c>
      <c r="N95" s="77">
        <f>K95-H95</f>
        <v>0</v>
      </c>
      <c r="O95" s="77">
        <f t="shared" si="44"/>
        <v>0</v>
      </c>
      <c r="P95" s="90">
        <f t="shared" ref="P95:U95" si="64">SUM(P97:P98)</f>
        <v>0</v>
      </c>
      <c r="Q95" s="432">
        <f t="shared" si="64"/>
        <v>0</v>
      </c>
      <c r="R95" s="90">
        <f t="shared" si="64"/>
        <v>0</v>
      </c>
      <c r="S95" s="90">
        <f t="shared" si="64"/>
        <v>0</v>
      </c>
      <c r="T95" s="90">
        <f t="shared" si="64"/>
        <v>0</v>
      </c>
      <c r="U95" s="90">
        <f t="shared" si="64"/>
        <v>0</v>
      </c>
      <c r="V95" s="73"/>
      <c r="W95" s="82"/>
    </row>
    <row r="96" spans="1:23" x14ac:dyDescent="0.15">
      <c r="A96" s="62"/>
      <c r="B96" s="61" t="s">
        <v>356</v>
      </c>
      <c r="C96" s="62"/>
      <c r="D96" s="86"/>
      <c r="E96" s="86"/>
      <c r="F96" s="87"/>
      <c r="G96" s="86"/>
      <c r="H96" s="86"/>
      <c r="I96" s="87"/>
      <c r="J96" s="86"/>
      <c r="K96" s="86"/>
      <c r="L96" s="87"/>
      <c r="M96" s="77"/>
      <c r="N96" s="77"/>
      <c r="O96" s="77"/>
      <c r="P96" s="86"/>
      <c r="Q96" s="433"/>
      <c r="R96" s="87"/>
      <c r="S96" s="86"/>
      <c r="T96" s="86"/>
      <c r="U96" s="87"/>
      <c r="V96" s="73"/>
      <c r="W96" s="82"/>
    </row>
    <row r="97" spans="1:23" ht="21" x14ac:dyDescent="0.15">
      <c r="A97" s="62">
        <v>4511</v>
      </c>
      <c r="B97" s="61" t="s">
        <v>625</v>
      </c>
      <c r="C97" s="62" t="s">
        <v>626</v>
      </c>
      <c r="D97" s="84">
        <f>SUM(E97,F97)</f>
        <v>0</v>
      </c>
      <c r="E97" s="84"/>
      <c r="F97" s="85"/>
      <c r="G97" s="84">
        <f>SUM(H97,I97)</f>
        <v>0</v>
      </c>
      <c r="H97" s="84"/>
      <c r="I97" s="85"/>
      <c r="J97" s="84">
        <f>SUM(K97,L97)</f>
        <v>0</v>
      </c>
      <c r="K97" s="84"/>
      <c r="L97" s="85"/>
      <c r="M97" s="77">
        <f t="shared" si="42"/>
        <v>0</v>
      </c>
      <c r="N97" s="77">
        <f>K97-H97</f>
        <v>0</v>
      </c>
      <c r="O97" s="77">
        <f t="shared" si="44"/>
        <v>0</v>
      </c>
      <c r="P97" s="84">
        <f>SUM(Q97,R97)</f>
        <v>0</v>
      </c>
      <c r="Q97" s="429"/>
      <c r="R97" s="85"/>
      <c r="S97" s="84">
        <f>SUM(T97,U97)</f>
        <v>0</v>
      </c>
      <c r="T97" s="84"/>
      <c r="U97" s="85"/>
      <c r="V97" s="73"/>
      <c r="W97" s="82"/>
    </row>
    <row r="98" spans="1:23" ht="21" x14ac:dyDescent="0.15">
      <c r="A98" s="62">
        <v>4512</v>
      </c>
      <c r="B98" s="61" t="s">
        <v>627</v>
      </c>
      <c r="C98" s="62" t="s">
        <v>628</v>
      </c>
      <c r="D98" s="84">
        <f>SUM(E98,F98)</f>
        <v>0</v>
      </c>
      <c r="E98" s="84"/>
      <c r="F98" s="85"/>
      <c r="G98" s="84">
        <f>SUM(H98,I98)</f>
        <v>0</v>
      </c>
      <c r="H98" s="84"/>
      <c r="I98" s="85"/>
      <c r="J98" s="84">
        <f>SUM(K98,L98)</f>
        <v>0</v>
      </c>
      <c r="K98" s="84"/>
      <c r="L98" s="85"/>
      <c r="M98" s="77">
        <f t="shared" si="42"/>
        <v>0</v>
      </c>
      <c r="N98" s="77">
        <f>K98-H98</f>
        <v>0</v>
      </c>
      <c r="O98" s="77">
        <f t="shared" si="44"/>
        <v>0</v>
      </c>
      <c r="P98" s="84">
        <f>SUM(Q98,R98)</f>
        <v>0</v>
      </c>
      <c r="Q98" s="429"/>
      <c r="R98" s="85"/>
      <c r="S98" s="84">
        <f>SUM(T98,U98)</f>
        <v>0</v>
      </c>
      <c r="T98" s="84"/>
      <c r="U98" s="85"/>
      <c r="V98" s="73"/>
      <c r="W98" s="82"/>
    </row>
    <row r="99" spans="1:23" ht="21" x14ac:dyDescent="0.15">
      <c r="A99" s="88">
        <v>4520</v>
      </c>
      <c r="B99" s="89" t="s">
        <v>629</v>
      </c>
      <c r="C99" s="88" t="s">
        <v>248</v>
      </c>
      <c r="D99" s="90">
        <f t="shared" ref="D99:L99" si="65">SUM(D101:D102)</f>
        <v>0</v>
      </c>
      <c r="E99" s="90">
        <f t="shared" si="65"/>
        <v>0</v>
      </c>
      <c r="F99" s="90">
        <f t="shared" si="65"/>
        <v>0</v>
      </c>
      <c r="G99" s="90">
        <f t="shared" si="65"/>
        <v>0</v>
      </c>
      <c r="H99" s="90">
        <f t="shared" si="65"/>
        <v>0</v>
      </c>
      <c r="I99" s="90">
        <f t="shared" si="65"/>
        <v>0</v>
      </c>
      <c r="J99" s="90">
        <f t="shared" si="65"/>
        <v>0</v>
      </c>
      <c r="K99" s="90">
        <f t="shared" si="65"/>
        <v>0</v>
      </c>
      <c r="L99" s="90">
        <f t="shared" si="65"/>
        <v>0</v>
      </c>
      <c r="M99" s="77">
        <f t="shared" si="42"/>
        <v>0</v>
      </c>
      <c r="N99" s="77">
        <f>K99-H99</f>
        <v>0</v>
      </c>
      <c r="O99" s="77">
        <f t="shared" si="44"/>
        <v>0</v>
      </c>
      <c r="P99" s="90">
        <f t="shared" ref="P99:U99" si="66">SUM(P101:P102)</f>
        <v>0</v>
      </c>
      <c r="Q99" s="432">
        <f t="shared" si="66"/>
        <v>0</v>
      </c>
      <c r="R99" s="90">
        <f t="shared" si="66"/>
        <v>0</v>
      </c>
      <c r="S99" s="90">
        <f t="shared" si="66"/>
        <v>0</v>
      </c>
      <c r="T99" s="90">
        <f t="shared" si="66"/>
        <v>0</v>
      </c>
      <c r="U99" s="90">
        <f t="shared" si="66"/>
        <v>0</v>
      </c>
      <c r="V99" s="73"/>
      <c r="W99" s="82"/>
    </row>
    <row r="100" spans="1:23" x14ac:dyDescent="0.15">
      <c r="A100" s="62"/>
      <c r="B100" s="61" t="s">
        <v>356</v>
      </c>
      <c r="C100" s="62"/>
      <c r="D100" s="86"/>
      <c r="E100" s="86"/>
      <c r="F100" s="87"/>
      <c r="G100" s="86"/>
      <c r="H100" s="86"/>
      <c r="I100" s="87"/>
      <c r="J100" s="86"/>
      <c r="K100" s="86"/>
      <c r="L100" s="87"/>
      <c r="M100" s="77"/>
      <c r="N100" s="77"/>
      <c r="O100" s="77"/>
      <c r="P100" s="86"/>
      <c r="Q100" s="433"/>
      <c r="R100" s="87"/>
      <c r="S100" s="86"/>
      <c r="T100" s="86"/>
      <c r="U100" s="87"/>
      <c r="V100" s="73"/>
      <c r="W100" s="82"/>
    </row>
    <row r="101" spans="1:23" ht="21" x14ac:dyDescent="0.15">
      <c r="A101" s="62">
        <v>4521</v>
      </c>
      <c r="B101" s="61" t="s">
        <v>630</v>
      </c>
      <c r="C101" s="62" t="s">
        <v>631</v>
      </c>
      <c r="D101" s="84">
        <f>SUM(E101,F101)</f>
        <v>0</v>
      </c>
      <c r="E101" s="84"/>
      <c r="F101" s="85"/>
      <c r="G101" s="84">
        <f>SUM(H101,I101)</f>
        <v>0</v>
      </c>
      <c r="H101" s="84"/>
      <c r="I101" s="85"/>
      <c r="J101" s="84">
        <f>SUM(K101,L101)</f>
        <v>0</v>
      </c>
      <c r="K101" s="84"/>
      <c r="L101" s="85"/>
      <c r="M101" s="77">
        <f t="shared" si="42"/>
        <v>0</v>
      </c>
      <c r="N101" s="77">
        <f>K101-H101</f>
        <v>0</v>
      </c>
      <c r="O101" s="77">
        <f t="shared" si="44"/>
        <v>0</v>
      </c>
      <c r="P101" s="84">
        <f>SUM(Q101,R101)</f>
        <v>0</v>
      </c>
      <c r="Q101" s="429"/>
      <c r="R101" s="85"/>
      <c r="S101" s="84">
        <f>SUM(T101,U101)</f>
        <v>0</v>
      </c>
      <c r="T101" s="84"/>
      <c r="U101" s="85"/>
      <c r="V101" s="73"/>
      <c r="W101" s="82"/>
    </row>
    <row r="102" spans="1:23" ht="21" x14ac:dyDescent="0.15">
      <c r="A102" s="62">
        <v>4522</v>
      </c>
      <c r="B102" s="61" t="s">
        <v>632</v>
      </c>
      <c r="C102" s="62" t="s">
        <v>633</v>
      </c>
      <c r="D102" s="84">
        <f>SUM(E102,F102)</f>
        <v>0</v>
      </c>
      <c r="E102" s="84"/>
      <c r="F102" s="85"/>
      <c r="G102" s="84">
        <f>SUM(H102,I102)</f>
        <v>0</v>
      </c>
      <c r="H102" s="84"/>
      <c r="I102" s="85"/>
      <c r="J102" s="84">
        <f>SUM(K102,L102)</f>
        <v>0</v>
      </c>
      <c r="K102" s="84"/>
      <c r="L102" s="85"/>
      <c r="M102" s="77">
        <f t="shared" si="42"/>
        <v>0</v>
      </c>
      <c r="N102" s="77">
        <f>K102-H102</f>
        <v>0</v>
      </c>
      <c r="O102" s="77">
        <f t="shared" si="44"/>
        <v>0</v>
      </c>
      <c r="P102" s="84">
        <f>SUM(Q102,R102)</f>
        <v>0</v>
      </c>
      <c r="Q102" s="429"/>
      <c r="R102" s="85"/>
      <c r="S102" s="84">
        <f>SUM(T102,U102)</f>
        <v>0</v>
      </c>
      <c r="T102" s="84"/>
      <c r="U102" s="85"/>
      <c r="V102" s="73"/>
      <c r="W102" s="82"/>
    </row>
    <row r="103" spans="1:23" ht="21" x14ac:dyDescent="0.15">
      <c r="A103" s="88">
        <v>4530</v>
      </c>
      <c r="B103" s="89" t="s">
        <v>634</v>
      </c>
      <c r="C103" s="88" t="s">
        <v>248</v>
      </c>
      <c r="D103" s="90">
        <f t="shared" ref="D103:L103" si="67">SUM(D105:D107)</f>
        <v>2850</v>
      </c>
      <c r="E103" s="90">
        <f t="shared" si="67"/>
        <v>2850</v>
      </c>
      <c r="F103" s="90">
        <f t="shared" si="67"/>
        <v>0</v>
      </c>
      <c r="G103" s="90">
        <f t="shared" si="67"/>
        <v>5400</v>
      </c>
      <c r="H103" s="90">
        <f t="shared" si="67"/>
        <v>5400</v>
      </c>
      <c r="I103" s="90">
        <f t="shared" si="67"/>
        <v>0</v>
      </c>
      <c r="J103" s="90">
        <f t="shared" si="67"/>
        <v>5671</v>
      </c>
      <c r="K103" s="90">
        <f t="shared" si="67"/>
        <v>5671</v>
      </c>
      <c r="L103" s="90">
        <f t="shared" si="67"/>
        <v>0</v>
      </c>
      <c r="M103" s="77">
        <f t="shared" si="42"/>
        <v>271</v>
      </c>
      <c r="N103" s="77">
        <f>K103-H103</f>
        <v>271</v>
      </c>
      <c r="O103" s="77">
        <f t="shared" si="44"/>
        <v>0</v>
      </c>
      <c r="P103" s="90">
        <f t="shared" ref="P103:U103" si="68">SUM(P105:P107)</f>
        <v>5955</v>
      </c>
      <c r="Q103" s="432">
        <f t="shared" si="68"/>
        <v>5955</v>
      </c>
      <c r="R103" s="90">
        <f t="shared" si="68"/>
        <v>0</v>
      </c>
      <c r="S103" s="90">
        <f t="shared" si="68"/>
        <v>6251</v>
      </c>
      <c r="T103" s="90">
        <f t="shared" si="68"/>
        <v>6251</v>
      </c>
      <c r="U103" s="90">
        <f t="shared" si="68"/>
        <v>0</v>
      </c>
      <c r="V103" s="73"/>
      <c r="W103" s="82"/>
    </row>
    <row r="104" spans="1:23" x14ac:dyDescent="0.15">
      <c r="A104" s="62"/>
      <c r="B104" s="61" t="s">
        <v>356</v>
      </c>
      <c r="C104" s="62"/>
      <c r="D104" s="86"/>
      <c r="E104" s="86"/>
      <c r="F104" s="87"/>
      <c r="G104" s="86"/>
      <c r="H104" s="86"/>
      <c r="I104" s="87"/>
      <c r="J104" s="86"/>
      <c r="K104" s="86"/>
      <c r="L104" s="87"/>
      <c r="M104" s="77"/>
      <c r="N104" s="77"/>
      <c r="O104" s="77"/>
      <c r="P104" s="86"/>
      <c r="Q104" s="433"/>
      <c r="R104" s="87"/>
      <c r="S104" s="86"/>
      <c r="T104" s="86"/>
      <c r="U104" s="87"/>
      <c r="V104" s="73"/>
      <c r="W104" s="82"/>
    </row>
    <row r="105" spans="1:23" ht="21" x14ac:dyDescent="0.15">
      <c r="A105" s="62">
        <v>4531</v>
      </c>
      <c r="B105" s="61" t="s">
        <v>635</v>
      </c>
      <c r="C105" s="62" t="s">
        <v>277</v>
      </c>
      <c r="D105" s="84">
        <f>SUM(E105,F105)</f>
        <v>2850</v>
      </c>
      <c r="E105" s="84">
        <v>2850</v>
      </c>
      <c r="F105" s="85">
        <v>0</v>
      </c>
      <c r="G105" s="84">
        <f>SUM(H105,I105)</f>
        <v>2400</v>
      </c>
      <c r="H105" s="84">
        <v>2400</v>
      </c>
      <c r="I105" s="85">
        <v>0</v>
      </c>
      <c r="J105" s="84">
        <f>SUM(K105,L105)</f>
        <v>2521</v>
      </c>
      <c r="K105" s="84">
        <v>2521</v>
      </c>
      <c r="L105" s="85">
        <v>0</v>
      </c>
      <c r="M105" s="77">
        <f t="shared" si="42"/>
        <v>121</v>
      </c>
      <c r="N105" s="77">
        <f t="shared" ref="N105:N111" si="69">K105-H105</f>
        <v>121</v>
      </c>
      <c r="O105" s="77">
        <f t="shared" si="44"/>
        <v>0</v>
      </c>
      <c r="P105" s="84">
        <f>SUM(Q105,R105)</f>
        <v>2647</v>
      </c>
      <c r="Q105" s="429">
        <v>2647</v>
      </c>
      <c r="R105" s="85">
        <v>0</v>
      </c>
      <c r="S105" s="84">
        <f>SUM(T105,U105)</f>
        <v>2779</v>
      </c>
      <c r="T105" s="84">
        <v>2779</v>
      </c>
      <c r="U105" s="85">
        <v>0</v>
      </c>
      <c r="V105" s="73"/>
      <c r="W105" s="82"/>
    </row>
    <row r="106" spans="1:23" ht="21" x14ac:dyDescent="0.15">
      <c r="A106" s="62">
        <v>4532</v>
      </c>
      <c r="B106" s="61" t="s">
        <v>636</v>
      </c>
      <c r="C106" s="62" t="s">
        <v>278</v>
      </c>
      <c r="D106" s="84">
        <f>SUM(E106,F106)</f>
        <v>0</v>
      </c>
      <c r="E106" s="84"/>
      <c r="F106" s="84"/>
      <c r="G106" s="84">
        <f>SUM(H106,I106)</f>
        <v>0</v>
      </c>
      <c r="H106" s="84"/>
      <c r="I106" s="84"/>
      <c r="J106" s="84">
        <f>SUM(K106,L106)</f>
        <v>0</v>
      </c>
      <c r="K106" s="84"/>
      <c r="L106" s="84"/>
      <c r="M106" s="77">
        <f t="shared" si="42"/>
        <v>0</v>
      </c>
      <c r="N106" s="77">
        <f t="shared" si="69"/>
        <v>0</v>
      </c>
      <c r="O106" s="77">
        <f t="shared" si="44"/>
        <v>0</v>
      </c>
      <c r="P106" s="84">
        <f>SUM(Q106,R106)</f>
        <v>0</v>
      </c>
      <c r="Q106" s="429"/>
      <c r="R106" s="84"/>
      <c r="S106" s="84">
        <f>SUM(T106,U106)</f>
        <v>0</v>
      </c>
      <c r="T106" s="84"/>
      <c r="U106" s="84"/>
      <c r="V106" s="73"/>
      <c r="W106" s="82"/>
    </row>
    <row r="107" spans="1:23" ht="21" x14ac:dyDescent="0.15">
      <c r="A107" s="88">
        <v>4533</v>
      </c>
      <c r="B107" s="89" t="s">
        <v>637</v>
      </c>
      <c r="C107" s="88" t="s">
        <v>279</v>
      </c>
      <c r="D107" s="90">
        <f t="shared" ref="D107:L107" si="70">SUM(D108,D109,D110)</f>
        <v>0</v>
      </c>
      <c r="E107" s="90">
        <f t="shared" si="70"/>
        <v>0</v>
      </c>
      <c r="F107" s="90">
        <f t="shared" si="70"/>
        <v>0</v>
      </c>
      <c r="G107" s="90">
        <f t="shared" si="70"/>
        <v>3000</v>
      </c>
      <c r="H107" s="90">
        <f t="shared" si="70"/>
        <v>3000</v>
      </c>
      <c r="I107" s="90">
        <f t="shared" si="70"/>
        <v>0</v>
      </c>
      <c r="J107" s="90">
        <f t="shared" si="70"/>
        <v>3150</v>
      </c>
      <c r="K107" s="90">
        <f t="shared" si="70"/>
        <v>3150</v>
      </c>
      <c r="L107" s="90">
        <f t="shared" si="70"/>
        <v>0</v>
      </c>
      <c r="M107" s="77">
        <f t="shared" si="42"/>
        <v>150</v>
      </c>
      <c r="N107" s="77">
        <f t="shared" si="69"/>
        <v>150</v>
      </c>
      <c r="O107" s="77">
        <f t="shared" si="44"/>
        <v>0</v>
      </c>
      <c r="P107" s="90">
        <f t="shared" ref="P107:U107" si="71">SUM(P108,P109,P110)</f>
        <v>3308</v>
      </c>
      <c r="Q107" s="432">
        <f t="shared" si="71"/>
        <v>3308</v>
      </c>
      <c r="R107" s="90">
        <f t="shared" si="71"/>
        <v>0</v>
      </c>
      <c r="S107" s="90">
        <f t="shared" si="71"/>
        <v>3472</v>
      </c>
      <c r="T107" s="90">
        <f t="shared" si="71"/>
        <v>3472</v>
      </c>
      <c r="U107" s="90">
        <f t="shared" si="71"/>
        <v>0</v>
      </c>
      <c r="V107" s="73"/>
      <c r="W107" s="82"/>
    </row>
    <row r="108" spans="1:23" x14ac:dyDescent="0.15">
      <c r="A108" s="62">
        <v>4534</v>
      </c>
      <c r="B108" s="61" t="s">
        <v>638</v>
      </c>
      <c r="C108" s="62"/>
      <c r="D108" s="84">
        <f>SUM(E108,F108)</f>
        <v>0</v>
      </c>
      <c r="E108" s="84"/>
      <c r="F108" s="85"/>
      <c r="G108" s="84"/>
      <c r="H108" s="84"/>
      <c r="I108" s="85">
        <v>0</v>
      </c>
      <c r="J108" s="84">
        <f>SUM(K108,L108)</f>
        <v>0</v>
      </c>
      <c r="K108" s="84"/>
      <c r="L108" s="85"/>
      <c r="M108" s="77">
        <f t="shared" si="42"/>
        <v>0</v>
      </c>
      <c r="N108" s="77">
        <f t="shared" si="69"/>
        <v>0</v>
      </c>
      <c r="O108" s="77">
        <f t="shared" si="44"/>
        <v>0</v>
      </c>
      <c r="P108" s="84">
        <f>SUM(Q108,R108)</f>
        <v>0</v>
      </c>
      <c r="Q108" s="429"/>
      <c r="R108" s="85"/>
      <c r="S108" s="84">
        <f>SUM(T108,U108)</f>
        <v>0</v>
      </c>
      <c r="T108" s="84"/>
      <c r="U108" s="85"/>
      <c r="V108" s="73"/>
      <c r="W108" s="82"/>
    </row>
    <row r="109" spans="1:23" x14ac:dyDescent="0.15">
      <c r="A109" s="62">
        <v>4535</v>
      </c>
      <c r="B109" s="61" t="s">
        <v>639</v>
      </c>
      <c r="C109" s="62"/>
      <c r="D109" s="84">
        <f>SUM(E109,F109)</f>
        <v>0</v>
      </c>
      <c r="E109" s="84"/>
      <c r="F109" s="85"/>
      <c r="G109" s="84">
        <f>SUM(H109,I109)</f>
        <v>0</v>
      </c>
      <c r="H109" s="84"/>
      <c r="I109" s="85"/>
      <c r="J109" s="84">
        <f>SUM(K109,L109)</f>
        <v>0</v>
      </c>
      <c r="K109" s="84"/>
      <c r="L109" s="85"/>
      <c r="M109" s="77">
        <f t="shared" si="42"/>
        <v>0</v>
      </c>
      <c r="N109" s="77">
        <f t="shared" si="69"/>
        <v>0</v>
      </c>
      <c r="O109" s="77">
        <f t="shared" si="44"/>
        <v>0</v>
      </c>
      <c r="P109" s="84">
        <f>SUM(Q109,R109)</f>
        <v>0</v>
      </c>
      <c r="Q109" s="429"/>
      <c r="R109" s="85"/>
      <c r="S109" s="84">
        <f>SUM(T109,U109)</f>
        <v>0</v>
      </c>
      <c r="T109" s="84"/>
      <c r="U109" s="85"/>
      <c r="V109" s="73"/>
      <c r="W109" s="82"/>
    </row>
    <row r="110" spans="1:23" x14ac:dyDescent="0.15">
      <c r="A110" s="88">
        <v>4536</v>
      </c>
      <c r="B110" s="89" t="s">
        <v>640</v>
      </c>
      <c r="C110" s="88"/>
      <c r="D110" s="90">
        <f>SUM(E110,F110)</f>
        <v>0</v>
      </c>
      <c r="E110" s="90">
        <f>0-SUM(E109,E112)</f>
        <v>0</v>
      </c>
      <c r="F110" s="90">
        <f>0-SUM(F109,F112)</f>
        <v>0</v>
      </c>
      <c r="G110" s="90">
        <f>SUM(H110,I110)</f>
        <v>3000</v>
      </c>
      <c r="H110" s="90">
        <v>3000</v>
      </c>
      <c r="I110" s="90">
        <f>0-SUM(I109,I112)</f>
        <v>0</v>
      </c>
      <c r="J110" s="90">
        <f>SUM(K110,L110)</f>
        <v>3150</v>
      </c>
      <c r="K110" s="90">
        <v>3150</v>
      </c>
      <c r="L110" s="90">
        <f>0-SUM(L109,L112)</f>
        <v>0</v>
      </c>
      <c r="M110" s="77">
        <f t="shared" si="42"/>
        <v>150</v>
      </c>
      <c r="N110" s="77">
        <f t="shared" si="69"/>
        <v>150</v>
      </c>
      <c r="O110" s="77">
        <f t="shared" si="44"/>
        <v>0</v>
      </c>
      <c r="P110" s="90">
        <f>SUM(Q110,R110)</f>
        <v>3308</v>
      </c>
      <c r="Q110" s="432">
        <v>3308</v>
      </c>
      <c r="R110" s="90">
        <f>0-SUM(R109,R112)</f>
        <v>0</v>
      </c>
      <c r="S110" s="90">
        <f>SUM(T110,U110)</f>
        <v>3472</v>
      </c>
      <c r="T110" s="90">
        <v>3472</v>
      </c>
      <c r="U110" s="90">
        <f>W108</f>
        <v>0</v>
      </c>
      <c r="V110" s="73"/>
      <c r="W110" s="82"/>
    </row>
    <row r="111" spans="1:23" ht="21" x14ac:dyDescent="0.15">
      <c r="A111" s="88">
        <v>4540</v>
      </c>
      <c r="B111" s="89" t="s">
        <v>641</v>
      </c>
      <c r="C111" s="88" t="s">
        <v>248</v>
      </c>
      <c r="D111" s="90">
        <f t="shared" ref="D111:L111" si="72">SUM(D113:D115)</f>
        <v>31450.6</v>
      </c>
      <c r="E111" s="90">
        <f t="shared" si="72"/>
        <v>31450.6</v>
      </c>
      <c r="F111" s="90">
        <f t="shared" si="72"/>
        <v>0</v>
      </c>
      <c r="G111" s="90">
        <f t="shared" si="72"/>
        <v>73956.5</v>
      </c>
      <c r="H111" s="90">
        <f t="shared" si="72"/>
        <v>73956.5</v>
      </c>
      <c r="I111" s="90">
        <f t="shared" si="72"/>
        <v>0</v>
      </c>
      <c r="J111" s="90">
        <f t="shared" si="72"/>
        <v>77655</v>
      </c>
      <c r="K111" s="90">
        <f t="shared" si="72"/>
        <v>77655</v>
      </c>
      <c r="L111" s="90">
        <f t="shared" si="72"/>
        <v>0</v>
      </c>
      <c r="M111" s="77">
        <f t="shared" si="42"/>
        <v>3698.5</v>
      </c>
      <c r="N111" s="77">
        <f t="shared" si="69"/>
        <v>3698.5</v>
      </c>
      <c r="O111" s="77">
        <f t="shared" si="44"/>
        <v>0</v>
      </c>
      <c r="P111" s="90">
        <f t="shared" ref="P111:U111" si="73">SUM(P113:P115)</f>
        <v>81538</v>
      </c>
      <c r="Q111" s="432">
        <f t="shared" si="73"/>
        <v>81538</v>
      </c>
      <c r="R111" s="90">
        <f t="shared" si="73"/>
        <v>0</v>
      </c>
      <c r="S111" s="90">
        <f t="shared" si="73"/>
        <v>85615</v>
      </c>
      <c r="T111" s="90">
        <f t="shared" si="73"/>
        <v>85615</v>
      </c>
      <c r="U111" s="90">
        <f t="shared" si="73"/>
        <v>0</v>
      </c>
      <c r="V111" s="73"/>
      <c r="W111" s="82"/>
    </row>
    <row r="112" spans="1:23" x14ac:dyDescent="0.15">
      <c r="A112" s="62"/>
      <c r="B112" s="61" t="s">
        <v>356</v>
      </c>
      <c r="C112" s="62"/>
      <c r="D112" s="86"/>
      <c r="E112" s="86"/>
      <c r="F112" s="87"/>
      <c r="G112" s="86"/>
      <c r="H112" s="86"/>
      <c r="I112" s="87"/>
      <c r="J112" s="86"/>
      <c r="K112" s="86"/>
      <c r="L112" s="87"/>
      <c r="M112" s="77"/>
      <c r="N112" s="77"/>
      <c r="O112" s="77"/>
      <c r="P112" s="86"/>
      <c r="Q112" s="433"/>
      <c r="R112" s="87"/>
      <c r="S112" s="86"/>
      <c r="T112" s="86"/>
      <c r="U112" s="87"/>
      <c r="V112" s="73"/>
      <c r="W112" s="82"/>
    </row>
    <row r="113" spans="1:23" ht="21" x14ac:dyDescent="0.15">
      <c r="A113" s="62">
        <v>4541</v>
      </c>
      <c r="B113" s="61" t="s">
        <v>642</v>
      </c>
      <c r="C113" s="62" t="s">
        <v>643</v>
      </c>
      <c r="D113" s="84">
        <f>SUM(E113,F113)</f>
        <v>0</v>
      </c>
      <c r="E113" s="84"/>
      <c r="F113" s="85"/>
      <c r="G113" s="84">
        <f>SUM(H113,I113)</f>
        <v>0</v>
      </c>
      <c r="H113" s="84"/>
      <c r="I113" s="85"/>
      <c r="J113" s="84">
        <f>SUM(K113,L113)</f>
        <v>0</v>
      </c>
      <c r="K113" s="84"/>
      <c r="L113" s="85"/>
      <c r="M113" s="77">
        <f t="shared" si="42"/>
        <v>0</v>
      </c>
      <c r="N113" s="77">
        <f t="shared" ref="N113:N119" si="74">K113-H113</f>
        <v>0</v>
      </c>
      <c r="O113" s="77">
        <f t="shared" si="44"/>
        <v>0</v>
      </c>
      <c r="P113" s="84">
        <f>SUM(Q113,R113)</f>
        <v>0</v>
      </c>
      <c r="Q113" s="429"/>
      <c r="R113" s="85"/>
      <c r="S113" s="84">
        <f>SUM(T113,U113)</f>
        <v>0</v>
      </c>
      <c r="T113" s="84"/>
      <c r="U113" s="85"/>
      <c r="V113" s="73"/>
      <c r="W113" s="82"/>
    </row>
    <row r="114" spans="1:23" ht="21" x14ac:dyDescent="0.15">
      <c r="A114" s="62">
        <v>4542</v>
      </c>
      <c r="B114" s="61" t="s">
        <v>644</v>
      </c>
      <c r="C114" s="62" t="s">
        <v>645</v>
      </c>
      <c r="D114" s="84">
        <f>SUM(E114,F114)</f>
        <v>0</v>
      </c>
      <c r="E114" s="84"/>
      <c r="F114" s="85"/>
      <c r="G114" s="84">
        <f>SUM(H114,I114)</f>
        <v>0</v>
      </c>
      <c r="H114" s="84"/>
      <c r="I114" s="85"/>
      <c r="J114" s="84">
        <f>SUM(K114,L114)</f>
        <v>0</v>
      </c>
      <c r="K114" s="84"/>
      <c r="L114" s="85"/>
      <c r="M114" s="77">
        <f t="shared" si="42"/>
        <v>0</v>
      </c>
      <c r="N114" s="77">
        <f t="shared" si="74"/>
        <v>0</v>
      </c>
      <c r="O114" s="77">
        <f t="shared" si="44"/>
        <v>0</v>
      </c>
      <c r="P114" s="84">
        <f>SUM(Q114,R114)</f>
        <v>0</v>
      </c>
      <c r="Q114" s="429"/>
      <c r="R114" s="85"/>
      <c r="S114" s="84">
        <f>SUM(T114,U114)</f>
        <v>0</v>
      </c>
      <c r="T114" s="84"/>
      <c r="U114" s="85"/>
      <c r="V114" s="73"/>
      <c r="W114" s="82"/>
    </row>
    <row r="115" spans="1:23" ht="21" x14ac:dyDescent="0.15">
      <c r="A115" s="88">
        <v>4543</v>
      </c>
      <c r="B115" s="89" t="s">
        <v>646</v>
      </c>
      <c r="C115" s="88" t="s">
        <v>280</v>
      </c>
      <c r="D115" s="90">
        <f t="shared" ref="D115:L115" si="75">SUM(D116,D117,D118)</f>
        <v>31450.6</v>
      </c>
      <c r="E115" s="90">
        <f t="shared" si="75"/>
        <v>31450.6</v>
      </c>
      <c r="F115" s="90">
        <f t="shared" si="75"/>
        <v>0</v>
      </c>
      <c r="G115" s="90">
        <f t="shared" si="75"/>
        <v>73956.5</v>
      </c>
      <c r="H115" s="90">
        <f t="shared" si="75"/>
        <v>73956.5</v>
      </c>
      <c r="I115" s="90">
        <f t="shared" si="75"/>
        <v>0</v>
      </c>
      <c r="J115" s="90">
        <f t="shared" si="75"/>
        <v>77655</v>
      </c>
      <c r="K115" s="90">
        <f>SUM(K116,K117,K118)</f>
        <v>77655</v>
      </c>
      <c r="L115" s="90">
        <f t="shared" si="75"/>
        <v>0</v>
      </c>
      <c r="M115" s="77">
        <f t="shared" si="42"/>
        <v>3698.5</v>
      </c>
      <c r="N115" s="77">
        <f t="shared" si="74"/>
        <v>3698.5</v>
      </c>
      <c r="O115" s="77">
        <f t="shared" si="44"/>
        <v>0</v>
      </c>
      <c r="P115" s="90">
        <f t="shared" ref="P115:U115" si="76">SUM(P116,P117,P118)</f>
        <v>81538</v>
      </c>
      <c r="Q115" s="432">
        <f t="shared" si="76"/>
        <v>81538</v>
      </c>
      <c r="R115" s="90">
        <f t="shared" si="76"/>
        <v>0</v>
      </c>
      <c r="S115" s="90">
        <f t="shared" si="76"/>
        <v>85615</v>
      </c>
      <c r="T115" s="90">
        <f t="shared" si="76"/>
        <v>85615</v>
      </c>
      <c r="U115" s="90">
        <f t="shared" si="76"/>
        <v>0</v>
      </c>
      <c r="V115" s="73"/>
      <c r="W115" s="82"/>
    </row>
    <row r="116" spans="1:23" x14ac:dyDescent="0.15">
      <c r="A116" s="62">
        <v>4544</v>
      </c>
      <c r="B116" s="61" t="s">
        <v>647</v>
      </c>
      <c r="C116" s="62"/>
      <c r="D116" s="84">
        <f>SUM(E116,F116)</f>
        <v>0</v>
      </c>
      <c r="E116" s="84"/>
      <c r="F116" s="85"/>
      <c r="G116" s="84">
        <f>SUM(H116,I116)</f>
        <v>0</v>
      </c>
      <c r="H116" s="84"/>
      <c r="I116" s="85"/>
      <c r="J116" s="84">
        <f>SUM(K116,L116)</f>
        <v>0</v>
      </c>
      <c r="K116" s="84"/>
      <c r="L116" s="85"/>
      <c r="M116" s="77">
        <f t="shared" si="42"/>
        <v>0</v>
      </c>
      <c r="N116" s="77">
        <f t="shared" si="74"/>
        <v>0</v>
      </c>
      <c r="O116" s="77">
        <f t="shared" si="44"/>
        <v>0</v>
      </c>
      <c r="P116" s="84">
        <f>SUM(Q116,R116)</f>
        <v>0</v>
      </c>
      <c r="Q116" s="429"/>
      <c r="R116" s="85"/>
      <c r="S116" s="84">
        <f>SUM(T116,U116)</f>
        <v>0</v>
      </c>
      <c r="T116" s="84"/>
      <c r="U116" s="85"/>
      <c r="V116" s="73"/>
      <c r="W116" s="82"/>
    </row>
    <row r="117" spans="1:23" x14ac:dyDescent="0.15">
      <c r="A117" s="62">
        <v>4545</v>
      </c>
      <c r="B117" s="61" t="s">
        <v>639</v>
      </c>
      <c r="C117" s="62"/>
      <c r="D117" s="84">
        <f>SUM(E117,F117)</f>
        <v>0</v>
      </c>
      <c r="E117" s="84"/>
      <c r="F117" s="85"/>
      <c r="G117" s="84">
        <f>SUM(H117,I117)</f>
        <v>0</v>
      </c>
      <c r="H117" s="84"/>
      <c r="I117" s="85"/>
      <c r="J117" s="84">
        <f>SUM(K117,L117)</f>
        <v>0</v>
      </c>
      <c r="K117" s="84"/>
      <c r="L117" s="85"/>
      <c r="M117" s="77">
        <f t="shared" si="42"/>
        <v>0</v>
      </c>
      <c r="N117" s="77">
        <f t="shared" si="74"/>
        <v>0</v>
      </c>
      <c r="O117" s="77">
        <f t="shared" si="44"/>
        <v>0</v>
      </c>
      <c r="P117" s="84">
        <f>SUM(Q117,R117)</f>
        <v>0</v>
      </c>
      <c r="Q117" s="429"/>
      <c r="R117" s="85"/>
      <c r="S117" s="84">
        <f>SUM(T117,U117)</f>
        <v>0</v>
      </c>
      <c r="T117" s="84"/>
      <c r="U117" s="85"/>
      <c r="V117" s="73"/>
      <c r="W117" s="82"/>
    </row>
    <row r="118" spans="1:23" x14ac:dyDescent="0.15">
      <c r="A118" s="62">
        <v>4546</v>
      </c>
      <c r="B118" s="61" t="s">
        <v>640</v>
      </c>
      <c r="C118" s="62"/>
      <c r="D118" s="84">
        <f>SUM(E118,F118)</f>
        <v>31450.6</v>
      </c>
      <c r="E118" s="84">
        <v>31450.6</v>
      </c>
      <c r="F118" s="85"/>
      <c r="G118" s="84">
        <f>SUM(H118,I118)</f>
        <v>73956.5</v>
      </c>
      <c r="H118" s="84">
        <v>73956.5</v>
      </c>
      <c r="I118" s="85">
        <v>0</v>
      </c>
      <c r="J118" s="84">
        <f>SUM(K118,L118)</f>
        <v>77655</v>
      </c>
      <c r="K118" s="84">
        <v>77655</v>
      </c>
      <c r="L118" s="85">
        <v>0</v>
      </c>
      <c r="M118" s="77">
        <f t="shared" si="42"/>
        <v>3698.5</v>
      </c>
      <c r="N118" s="77">
        <f t="shared" si="74"/>
        <v>3698.5</v>
      </c>
      <c r="O118" s="77">
        <f t="shared" si="44"/>
        <v>0</v>
      </c>
      <c r="P118" s="84">
        <f>SUM(Q118,R118)</f>
        <v>81538</v>
      </c>
      <c r="Q118" s="429">
        <v>81538</v>
      </c>
      <c r="R118" s="85">
        <v>0</v>
      </c>
      <c r="S118" s="84">
        <f>SUM(T118,U118)</f>
        <v>85615</v>
      </c>
      <c r="T118" s="84">
        <v>85615</v>
      </c>
      <c r="U118" s="85">
        <v>0</v>
      </c>
      <c r="V118" s="73"/>
      <c r="W118" s="82"/>
    </row>
    <row r="119" spans="1:23" ht="21" x14ac:dyDescent="0.15">
      <c r="A119" s="88">
        <v>4600</v>
      </c>
      <c r="B119" s="89" t="s">
        <v>648</v>
      </c>
      <c r="C119" s="88" t="s">
        <v>248</v>
      </c>
      <c r="D119" s="90">
        <f t="shared" ref="D119:L119" si="77">SUM(D121,D125,D131)</f>
        <v>40694.5</v>
      </c>
      <c r="E119" s="90">
        <f t="shared" si="77"/>
        <v>40694.5</v>
      </c>
      <c r="F119" s="90">
        <f t="shared" si="77"/>
        <v>0</v>
      </c>
      <c r="G119" s="90">
        <f t="shared" si="77"/>
        <v>19000</v>
      </c>
      <c r="H119" s="90">
        <f t="shared" si="77"/>
        <v>19000</v>
      </c>
      <c r="I119" s="90">
        <f t="shared" si="77"/>
        <v>0</v>
      </c>
      <c r="J119" s="90">
        <f t="shared" si="77"/>
        <v>19950</v>
      </c>
      <c r="K119" s="90">
        <f t="shared" si="77"/>
        <v>19950</v>
      </c>
      <c r="L119" s="90">
        <f t="shared" si="77"/>
        <v>0</v>
      </c>
      <c r="M119" s="77">
        <f t="shared" si="42"/>
        <v>950</v>
      </c>
      <c r="N119" s="77">
        <f t="shared" si="74"/>
        <v>950</v>
      </c>
      <c r="O119" s="77">
        <f t="shared" si="44"/>
        <v>0</v>
      </c>
      <c r="P119" s="90">
        <f t="shared" ref="P119:U119" si="78">SUM(P121,P125,P131)</f>
        <v>20948</v>
      </c>
      <c r="Q119" s="432">
        <f t="shared" si="78"/>
        <v>20948</v>
      </c>
      <c r="R119" s="90">
        <f t="shared" si="78"/>
        <v>0</v>
      </c>
      <c r="S119" s="90">
        <f t="shared" si="78"/>
        <v>21996</v>
      </c>
      <c r="T119" s="90">
        <f t="shared" si="78"/>
        <v>21996</v>
      </c>
      <c r="U119" s="90">
        <f t="shared" si="78"/>
        <v>0</v>
      </c>
      <c r="V119" s="73"/>
      <c r="W119" s="82"/>
    </row>
    <row r="120" spans="1:23" x14ac:dyDescent="0.15">
      <c r="A120" s="62"/>
      <c r="B120" s="61" t="s">
        <v>541</v>
      </c>
      <c r="C120" s="62"/>
      <c r="D120" s="86"/>
      <c r="E120" s="86"/>
      <c r="F120" s="87"/>
      <c r="G120" s="86"/>
      <c r="H120" s="86"/>
      <c r="I120" s="87"/>
      <c r="J120" s="86"/>
      <c r="K120" s="86"/>
      <c r="L120" s="87"/>
      <c r="M120" s="77"/>
      <c r="N120" s="77"/>
      <c r="O120" s="77"/>
      <c r="P120" s="86"/>
      <c r="Q120" s="433"/>
      <c r="R120" s="87"/>
      <c r="S120" s="86"/>
      <c r="T120" s="86"/>
      <c r="U120" s="87"/>
      <c r="V120" s="73"/>
      <c r="W120" s="82"/>
    </row>
    <row r="121" spans="1:23" x14ac:dyDescent="0.15">
      <c r="A121" s="88">
        <v>4610</v>
      </c>
      <c r="B121" s="89" t="s">
        <v>649</v>
      </c>
      <c r="C121" s="88"/>
      <c r="D121" s="90">
        <f t="shared" ref="D121:L121" si="79">SUM(D123:D124)</f>
        <v>0</v>
      </c>
      <c r="E121" s="90">
        <f t="shared" si="79"/>
        <v>0</v>
      </c>
      <c r="F121" s="90">
        <f t="shared" si="79"/>
        <v>0</v>
      </c>
      <c r="G121" s="90">
        <f t="shared" si="79"/>
        <v>0</v>
      </c>
      <c r="H121" s="90">
        <f t="shared" si="79"/>
        <v>0</v>
      </c>
      <c r="I121" s="90">
        <f t="shared" si="79"/>
        <v>0</v>
      </c>
      <c r="J121" s="90">
        <f t="shared" si="79"/>
        <v>0</v>
      </c>
      <c r="K121" s="90">
        <f t="shared" si="79"/>
        <v>0</v>
      </c>
      <c r="L121" s="90">
        <f t="shared" si="79"/>
        <v>0</v>
      </c>
      <c r="M121" s="77">
        <f t="shared" si="42"/>
        <v>0</v>
      </c>
      <c r="N121" s="77">
        <f>K121-H121</f>
        <v>0</v>
      </c>
      <c r="O121" s="77">
        <f t="shared" si="44"/>
        <v>0</v>
      </c>
      <c r="P121" s="90">
        <f t="shared" ref="P121:U121" si="80">SUM(P123:P124)</f>
        <v>0</v>
      </c>
      <c r="Q121" s="432">
        <f t="shared" si="80"/>
        <v>0</v>
      </c>
      <c r="R121" s="90">
        <f t="shared" si="80"/>
        <v>0</v>
      </c>
      <c r="S121" s="90">
        <f t="shared" si="80"/>
        <v>0</v>
      </c>
      <c r="T121" s="90">
        <f t="shared" si="80"/>
        <v>0</v>
      </c>
      <c r="U121" s="90">
        <f t="shared" si="80"/>
        <v>0</v>
      </c>
      <c r="V121" s="73"/>
      <c r="W121" s="82"/>
    </row>
    <row r="122" spans="1:23" x14ac:dyDescent="0.15">
      <c r="A122" s="62"/>
      <c r="B122" s="61" t="s">
        <v>541</v>
      </c>
      <c r="C122" s="62"/>
      <c r="D122" s="86"/>
      <c r="E122" s="86"/>
      <c r="F122" s="87"/>
      <c r="G122" s="86"/>
      <c r="H122" s="86"/>
      <c r="I122" s="87"/>
      <c r="J122" s="86"/>
      <c r="K122" s="86"/>
      <c r="L122" s="87"/>
      <c r="M122" s="77"/>
      <c r="N122" s="77"/>
      <c r="O122" s="77"/>
      <c r="P122" s="86"/>
      <c r="Q122" s="433"/>
      <c r="R122" s="87"/>
      <c r="S122" s="86"/>
      <c r="T122" s="86"/>
      <c r="U122" s="87"/>
      <c r="V122" s="73"/>
      <c r="W122" s="82"/>
    </row>
    <row r="123" spans="1:23" ht="21" x14ac:dyDescent="0.15">
      <c r="A123" s="62">
        <v>4610</v>
      </c>
      <c r="B123" s="61" t="s">
        <v>650</v>
      </c>
      <c r="C123" s="62" t="s">
        <v>651</v>
      </c>
      <c r="D123" s="84">
        <f>SUM(E123,F123)</f>
        <v>0</v>
      </c>
      <c r="E123" s="84"/>
      <c r="F123" s="85"/>
      <c r="G123" s="84">
        <f>SUM(H123,I123)</f>
        <v>0</v>
      </c>
      <c r="H123" s="84"/>
      <c r="I123" s="85"/>
      <c r="J123" s="84">
        <f>SUM(K123,L123)</f>
        <v>0</v>
      </c>
      <c r="K123" s="84"/>
      <c r="L123" s="85"/>
      <c r="M123" s="77">
        <f t="shared" ref="M123:M186" si="81">J123-G123</f>
        <v>0</v>
      </c>
      <c r="N123" s="77">
        <f t="shared" ref="N123:N186" si="82">K123-H123</f>
        <v>0</v>
      </c>
      <c r="O123" s="77">
        <f t="shared" ref="O123:O186" si="83">L123-I123</f>
        <v>0</v>
      </c>
      <c r="P123" s="84">
        <f>SUM(Q123,R123)</f>
        <v>0</v>
      </c>
      <c r="Q123" s="429"/>
      <c r="R123" s="85"/>
      <c r="S123" s="84">
        <f>SUM(T123,U123)</f>
        <v>0</v>
      </c>
      <c r="T123" s="84"/>
      <c r="U123" s="85"/>
      <c r="V123" s="73"/>
      <c r="W123" s="82"/>
    </row>
    <row r="124" spans="1:23" ht="21" x14ac:dyDescent="0.15">
      <c r="A124" s="62">
        <v>4620</v>
      </c>
      <c r="B124" s="61" t="s">
        <v>652</v>
      </c>
      <c r="C124" s="62" t="s">
        <v>283</v>
      </c>
      <c r="D124" s="84">
        <f>SUM(E124,F124)</f>
        <v>0</v>
      </c>
      <c r="E124" s="84"/>
      <c r="F124" s="85"/>
      <c r="G124" s="84">
        <f>SUM(H124,I124)</f>
        <v>0</v>
      </c>
      <c r="H124" s="84"/>
      <c r="I124" s="85"/>
      <c r="J124" s="84">
        <f>SUM(K124,L124)</f>
        <v>0</v>
      </c>
      <c r="K124" s="84"/>
      <c r="L124" s="85"/>
      <c r="M124" s="77">
        <f t="shared" si="81"/>
        <v>0</v>
      </c>
      <c r="N124" s="77">
        <f t="shared" si="82"/>
        <v>0</v>
      </c>
      <c r="O124" s="77">
        <f t="shared" si="83"/>
        <v>0</v>
      </c>
      <c r="P124" s="84">
        <f>SUM(Q124,R124)</f>
        <v>0</v>
      </c>
      <c r="Q124" s="429"/>
      <c r="R124" s="85"/>
      <c r="S124" s="84">
        <f>SUM(T124,U124)</f>
        <v>0</v>
      </c>
      <c r="T124" s="84"/>
      <c r="U124" s="85"/>
      <c r="V124" s="73"/>
      <c r="W124" s="82"/>
    </row>
    <row r="125" spans="1:23" ht="31.5" x14ac:dyDescent="0.15">
      <c r="A125" s="88">
        <v>4630</v>
      </c>
      <c r="B125" s="89" t="s">
        <v>653</v>
      </c>
      <c r="C125" s="88" t="s">
        <v>248</v>
      </c>
      <c r="D125" s="90">
        <f t="shared" ref="D125:L125" si="84">SUM(D127:D130)</f>
        <v>40694.5</v>
      </c>
      <c r="E125" s="90">
        <f t="shared" si="84"/>
        <v>40694.5</v>
      </c>
      <c r="F125" s="90">
        <f t="shared" si="84"/>
        <v>0</v>
      </c>
      <c r="G125" s="90">
        <f t="shared" si="84"/>
        <v>19000</v>
      </c>
      <c r="H125" s="90">
        <f t="shared" si="84"/>
        <v>19000</v>
      </c>
      <c r="I125" s="90">
        <f t="shared" si="84"/>
        <v>0</v>
      </c>
      <c r="J125" s="90">
        <f t="shared" si="84"/>
        <v>19950</v>
      </c>
      <c r="K125" s="90">
        <f t="shared" si="84"/>
        <v>19950</v>
      </c>
      <c r="L125" s="90">
        <f t="shared" si="84"/>
        <v>0</v>
      </c>
      <c r="M125" s="77">
        <f t="shared" si="81"/>
        <v>950</v>
      </c>
      <c r="N125" s="77">
        <f t="shared" si="82"/>
        <v>950</v>
      </c>
      <c r="O125" s="77">
        <f t="shared" si="83"/>
        <v>0</v>
      </c>
      <c r="P125" s="90">
        <f t="shared" ref="P125:U125" si="85">SUM(P127:P130)</f>
        <v>20948</v>
      </c>
      <c r="Q125" s="432">
        <f t="shared" si="85"/>
        <v>20948</v>
      </c>
      <c r="R125" s="90">
        <f t="shared" si="85"/>
        <v>0</v>
      </c>
      <c r="S125" s="90">
        <f t="shared" si="85"/>
        <v>21996</v>
      </c>
      <c r="T125" s="90">
        <f t="shared" si="85"/>
        <v>21996</v>
      </c>
      <c r="U125" s="90">
        <f t="shared" si="85"/>
        <v>0</v>
      </c>
      <c r="V125" s="73"/>
      <c r="W125" s="82"/>
    </row>
    <row r="126" spans="1:23" x14ac:dyDescent="0.15">
      <c r="A126" s="62"/>
      <c r="B126" s="61" t="s">
        <v>654</v>
      </c>
      <c r="C126" s="62"/>
      <c r="D126" s="86"/>
      <c r="E126" s="86"/>
      <c r="F126" s="87"/>
      <c r="G126" s="86"/>
      <c r="H126" s="86"/>
      <c r="I126" s="87"/>
      <c r="J126" s="86"/>
      <c r="K126" s="86"/>
      <c r="L126" s="87"/>
      <c r="M126" s="77"/>
      <c r="N126" s="77"/>
      <c r="O126" s="77"/>
      <c r="P126" s="86"/>
      <c r="Q126" s="433"/>
      <c r="R126" s="87"/>
      <c r="S126" s="86"/>
      <c r="T126" s="86"/>
      <c r="U126" s="87"/>
      <c r="V126" s="73"/>
      <c r="W126" s="82"/>
    </row>
    <row r="127" spans="1:23" x14ac:dyDescent="0.15">
      <c r="A127" s="62">
        <v>4631</v>
      </c>
      <c r="B127" s="61" t="s">
        <v>655</v>
      </c>
      <c r="C127" s="62" t="s">
        <v>656</v>
      </c>
      <c r="D127" s="84">
        <f>SUM(E127,F127)</f>
        <v>0</v>
      </c>
      <c r="E127" s="84"/>
      <c r="F127" s="85"/>
      <c r="G127" s="84">
        <f>SUM(H127,I127)</f>
        <v>0</v>
      </c>
      <c r="H127" s="84"/>
      <c r="I127" s="85"/>
      <c r="J127" s="84">
        <f>SUM(K127,L127)</f>
        <v>0</v>
      </c>
      <c r="K127" s="84"/>
      <c r="L127" s="85"/>
      <c r="M127" s="77">
        <f t="shared" si="81"/>
        <v>0</v>
      </c>
      <c r="N127" s="77">
        <f t="shared" si="82"/>
        <v>0</v>
      </c>
      <c r="O127" s="77">
        <f t="shared" si="83"/>
        <v>0</v>
      </c>
      <c r="P127" s="84">
        <f>SUM(Q127,R127)</f>
        <v>0</v>
      </c>
      <c r="Q127" s="429"/>
      <c r="R127" s="85"/>
      <c r="S127" s="84">
        <f>SUM(T127,U127)</f>
        <v>0</v>
      </c>
      <c r="T127" s="84"/>
      <c r="U127" s="85"/>
      <c r="V127" s="73"/>
      <c r="W127" s="82"/>
    </row>
    <row r="128" spans="1:23" x14ac:dyDescent="0.15">
      <c r="A128" s="62">
        <v>4632</v>
      </c>
      <c r="B128" s="61" t="s">
        <v>657</v>
      </c>
      <c r="C128" s="62" t="s">
        <v>658</v>
      </c>
      <c r="D128" s="84">
        <f>SUM(E128,F128)</f>
        <v>0</v>
      </c>
      <c r="E128" s="84"/>
      <c r="F128" s="85"/>
      <c r="G128" s="84">
        <f>SUM(H128,I128)</f>
        <v>1000</v>
      </c>
      <c r="H128" s="84">
        <v>1000</v>
      </c>
      <c r="I128" s="85">
        <v>0</v>
      </c>
      <c r="J128" s="84">
        <f>SUM(K128,L128)</f>
        <v>1050</v>
      </c>
      <c r="K128" s="84">
        <v>1050</v>
      </c>
      <c r="L128" s="85">
        <v>0</v>
      </c>
      <c r="M128" s="77">
        <f t="shared" si="81"/>
        <v>50</v>
      </c>
      <c r="N128" s="77">
        <f t="shared" si="82"/>
        <v>50</v>
      </c>
      <c r="O128" s="77">
        <f t="shared" si="83"/>
        <v>0</v>
      </c>
      <c r="P128" s="84">
        <f>SUM(Q128,R128)</f>
        <v>1103</v>
      </c>
      <c r="Q128" s="429">
        <v>1103</v>
      </c>
      <c r="R128" s="85">
        <v>0</v>
      </c>
      <c r="S128" s="84">
        <f>SUM(T128,U128)</f>
        <v>1158</v>
      </c>
      <c r="T128" s="84">
        <v>1158</v>
      </c>
      <c r="U128" s="85">
        <v>0</v>
      </c>
      <c r="V128" s="73"/>
      <c r="W128" s="82"/>
    </row>
    <row r="129" spans="1:23" x14ac:dyDescent="0.15">
      <c r="A129" s="62">
        <v>4633</v>
      </c>
      <c r="B129" s="61" t="s">
        <v>659</v>
      </c>
      <c r="C129" s="62" t="s">
        <v>281</v>
      </c>
      <c r="D129" s="84">
        <f>SUM(E129,F129)</f>
        <v>0</v>
      </c>
      <c r="E129" s="84"/>
      <c r="F129" s="85"/>
      <c r="G129" s="84">
        <f>SUM(H129,I129)</f>
        <v>0</v>
      </c>
      <c r="H129" s="84"/>
      <c r="I129" s="85"/>
      <c r="J129" s="84">
        <f>SUM(K129,L129)</f>
        <v>0</v>
      </c>
      <c r="K129" s="84"/>
      <c r="L129" s="85"/>
      <c r="M129" s="77">
        <f t="shared" si="81"/>
        <v>0</v>
      </c>
      <c r="N129" s="77">
        <f t="shared" si="82"/>
        <v>0</v>
      </c>
      <c r="O129" s="77">
        <f t="shared" si="83"/>
        <v>0</v>
      </c>
      <c r="P129" s="84">
        <f>SUM(Q129,R129)</f>
        <v>0</v>
      </c>
      <c r="Q129" s="429"/>
      <c r="R129" s="85"/>
      <c r="S129" s="84">
        <f>SUM(T129,U129)</f>
        <v>0</v>
      </c>
      <c r="T129" s="84"/>
      <c r="U129" s="85"/>
      <c r="V129" s="73"/>
      <c r="W129" s="82"/>
    </row>
    <row r="130" spans="1:23" x14ac:dyDescent="0.15">
      <c r="A130" s="62">
        <v>4634</v>
      </c>
      <c r="B130" s="61" t="s">
        <v>660</v>
      </c>
      <c r="C130" s="62" t="s">
        <v>282</v>
      </c>
      <c r="D130" s="84">
        <f>SUM(E130,F130)</f>
        <v>40694.5</v>
      </c>
      <c r="E130" s="84">
        <v>40694.5</v>
      </c>
      <c r="F130" s="85">
        <v>0</v>
      </c>
      <c r="G130" s="84">
        <f>SUM(H130,I130)</f>
        <v>18000</v>
      </c>
      <c r="H130" s="84">
        <v>18000</v>
      </c>
      <c r="I130" s="85">
        <v>0</v>
      </c>
      <c r="J130" s="84">
        <f>SUM(K130,L130)</f>
        <v>18900</v>
      </c>
      <c r="K130" s="84">
        <v>18900</v>
      </c>
      <c r="L130" s="85">
        <v>0</v>
      </c>
      <c r="M130" s="77">
        <f t="shared" si="81"/>
        <v>900</v>
      </c>
      <c r="N130" s="77">
        <f t="shared" si="82"/>
        <v>900</v>
      </c>
      <c r="O130" s="77">
        <f t="shared" si="83"/>
        <v>0</v>
      </c>
      <c r="P130" s="84">
        <f>SUM(Q130,R130)</f>
        <v>19845</v>
      </c>
      <c r="Q130" s="429">
        <v>19845</v>
      </c>
      <c r="R130" s="85">
        <v>0</v>
      </c>
      <c r="S130" s="84">
        <f>SUM(T130,U130)</f>
        <v>20838</v>
      </c>
      <c r="T130" s="84">
        <v>20838</v>
      </c>
      <c r="U130" s="85">
        <v>0</v>
      </c>
      <c r="V130" s="73"/>
      <c r="W130" s="82"/>
    </row>
    <row r="131" spans="1:23" x14ac:dyDescent="0.15">
      <c r="A131" s="88">
        <v>4640</v>
      </c>
      <c r="B131" s="89" t="s">
        <v>661</v>
      </c>
      <c r="C131" s="88" t="s">
        <v>248</v>
      </c>
      <c r="D131" s="90">
        <f t="shared" ref="D131:L131" si="86">SUM(D133)</f>
        <v>0</v>
      </c>
      <c r="E131" s="90">
        <f t="shared" si="86"/>
        <v>0</v>
      </c>
      <c r="F131" s="90">
        <f t="shared" si="86"/>
        <v>0</v>
      </c>
      <c r="G131" s="90">
        <f t="shared" si="86"/>
        <v>0</v>
      </c>
      <c r="H131" s="90">
        <f t="shared" si="86"/>
        <v>0</v>
      </c>
      <c r="I131" s="90">
        <f t="shared" si="86"/>
        <v>0</v>
      </c>
      <c r="J131" s="90">
        <f t="shared" si="86"/>
        <v>0</v>
      </c>
      <c r="K131" s="90">
        <f t="shared" si="86"/>
        <v>0</v>
      </c>
      <c r="L131" s="90">
        <f t="shared" si="86"/>
        <v>0</v>
      </c>
      <c r="M131" s="77">
        <f t="shared" si="81"/>
        <v>0</v>
      </c>
      <c r="N131" s="77">
        <f t="shared" si="82"/>
        <v>0</v>
      </c>
      <c r="O131" s="77">
        <f t="shared" si="83"/>
        <v>0</v>
      </c>
      <c r="P131" s="90">
        <f t="shared" ref="P131:U131" si="87">SUM(P133)</f>
        <v>0</v>
      </c>
      <c r="Q131" s="432">
        <f t="shared" si="87"/>
        <v>0</v>
      </c>
      <c r="R131" s="90">
        <f t="shared" si="87"/>
        <v>0</v>
      </c>
      <c r="S131" s="90">
        <f t="shared" si="87"/>
        <v>0</v>
      </c>
      <c r="T131" s="90">
        <f t="shared" si="87"/>
        <v>0</v>
      </c>
      <c r="U131" s="90">
        <f t="shared" si="87"/>
        <v>0</v>
      </c>
      <c r="V131" s="73"/>
      <c r="W131" s="82"/>
    </row>
    <row r="132" spans="1:23" x14ac:dyDescent="0.15">
      <c r="A132" s="62"/>
      <c r="B132" s="61" t="s">
        <v>654</v>
      </c>
      <c r="C132" s="62"/>
      <c r="D132" s="86"/>
      <c r="E132" s="86"/>
      <c r="F132" s="87"/>
      <c r="G132" s="86"/>
      <c r="H132" s="86"/>
      <c r="I132" s="87"/>
      <c r="J132" s="86"/>
      <c r="K132" s="86"/>
      <c r="L132" s="87"/>
      <c r="M132" s="77"/>
      <c r="N132" s="77"/>
      <c r="O132" s="77"/>
      <c r="P132" s="86"/>
      <c r="Q132" s="433"/>
      <c r="R132" s="87"/>
      <c r="S132" s="86"/>
      <c r="T132" s="86"/>
      <c r="U132" s="87"/>
      <c r="V132" s="73"/>
      <c r="W132" s="82"/>
    </row>
    <row r="133" spans="1:23" x14ac:dyDescent="0.15">
      <c r="A133" s="62">
        <v>4641</v>
      </c>
      <c r="B133" s="61" t="s">
        <v>662</v>
      </c>
      <c r="C133" s="62" t="s">
        <v>663</v>
      </c>
      <c r="D133" s="84">
        <f>SUM(E133,F133)</f>
        <v>0</v>
      </c>
      <c r="E133" s="84"/>
      <c r="F133" s="85"/>
      <c r="G133" s="84">
        <f>SUM(H133,I133)</f>
        <v>0</v>
      </c>
      <c r="H133" s="84"/>
      <c r="I133" s="85"/>
      <c r="J133" s="84">
        <f>SUM(K133,L133)</f>
        <v>0</v>
      </c>
      <c r="K133" s="84"/>
      <c r="L133" s="85"/>
      <c r="M133" s="77">
        <f t="shared" si="81"/>
        <v>0</v>
      </c>
      <c r="N133" s="77">
        <f t="shared" si="82"/>
        <v>0</v>
      </c>
      <c r="O133" s="77">
        <f t="shared" si="83"/>
        <v>0</v>
      </c>
      <c r="P133" s="84">
        <f>SUM(Q133,R133)</f>
        <v>0</v>
      </c>
      <c r="Q133" s="429"/>
      <c r="R133" s="85"/>
      <c r="S133" s="84">
        <f>SUM(T133,U133)</f>
        <v>0</v>
      </c>
      <c r="T133" s="84"/>
      <c r="U133" s="85"/>
      <c r="V133" s="73"/>
      <c r="W133" s="82"/>
    </row>
    <row r="134" spans="1:23" ht="31.5" x14ac:dyDescent="0.15">
      <c r="A134" s="88">
        <v>4700</v>
      </c>
      <c r="B134" s="89" t="s">
        <v>664</v>
      </c>
      <c r="C134" s="88" t="s">
        <v>248</v>
      </c>
      <c r="D134" s="90">
        <f t="shared" ref="D134:L134" si="88">SUM(D136,D140,D146,D149,D153,D156,D159)</f>
        <v>9248.9</v>
      </c>
      <c r="E134" s="90">
        <f t="shared" si="88"/>
        <v>121933.29999999999</v>
      </c>
      <c r="F134" s="90">
        <f t="shared" si="88"/>
        <v>0</v>
      </c>
      <c r="G134" s="90">
        <f t="shared" si="88"/>
        <v>377010</v>
      </c>
      <c r="H134" s="90">
        <f t="shared" si="88"/>
        <v>377010</v>
      </c>
      <c r="I134" s="90">
        <f t="shared" si="88"/>
        <v>0</v>
      </c>
      <c r="J134" s="90">
        <f t="shared" si="88"/>
        <v>395860</v>
      </c>
      <c r="K134" s="90">
        <f t="shared" si="88"/>
        <v>395860</v>
      </c>
      <c r="L134" s="90">
        <f t="shared" si="88"/>
        <v>0</v>
      </c>
      <c r="M134" s="77">
        <f t="shared" si="81"/>
        <v>18850</v>
      </c>
      <c r="N134" s="77">
        <f t="shared" si="82"/>
        <v>18850</v>
      </c>
      <c r="O134" s="77">
        <f t="shared" si="83"/>
        <v>0</v>
      </c>
      <c r="P134" s="90">
        <f t="shared" ref="P134:U134" si="89">SUM(P136,P140,P146,P149,P153,P156,P159)</f>
        <v>446663</v>
      </c>
      <c r="Q134" s="432">
        <f t="shared" si="89"/>
        <v>446663</v>
      </c>
      <c r="R134" s="90">
        <f t="shared" si="89"/>
        <v>0</v>
      </c>
      <c r="S134" s="90">
        <f t="shared" si="89"/>
        <v>514332</v>
      </c>
      <c r="T134" s="90">
        <f t="shared" si="89"/>
        <v>514332</v>
      </c>
      <c r="U134" s="90">
        <f t="shared" si="89"/>
        <v>0</v>
      </c>
      <c r="V134" s="73"/>
      <c r="W134" s="82"/>
    </row>
    <row r="135" spans="1:23" x14ac:dyDescent="0.15">
      <c r="A135" s="62"/>
      <c r="B135" s="61" t="s">
        <v>541</v>
      </c>
      <c r="C135" s="62"/>
      <c r="D135" s="86"/>
      <c r="E135" s="86"/>
      <c r="F135" s="87"/>
      <c r="G135" s="86"/>
      <c r="H135" s="86"/>
      <c r="I135" s="87"/>
      <c r="J135" s="86"/>
      <c r="K135" s="86"/>
      <c r="L135" s="87"/>
      <c r="M135" s="77"/>
      <c r="N135" s="77"/>
      <c r="O135" s="77"/>
      <c r="P135" s="86"/>
      <c r="Q135" s="433"/>
      <c r="R135" s="87"/>
      <c r="S135" s="86"/>
      <c r="T135" s="86"/>
      <c r="U135" s="87"/>
      <c r="V135" s="73"/>
      <c r="W135" s="82"/>
    </row>
    <row r="136" spans="1:23" ht="31.5" x14ac:dyDescent="0.15">
      <c r="A136" s="88">
        <v>4710</v>
      </c>
      <c r="B136" s="89" t="s">
        <v>665</v>
      </c>
      <c r="C136" s="88" t="s">
        <v>248</v>
      </c>
      <c r="D136" s="90">
        <f t="shared" ref="D136:L136" si="90">SUM(D138:D139)</f>
        <v>3403</v>
      </c>
      <c r="E136" s="90">
        <f t="shared" si="90"/>
        <v>3403</v>
      </c>
      <c r="F136" s="90">
        <f t="shared" si="90"/>
        <v>0</v>
      </c>
      <c r="G136" s="90">
        <f t="shared" si="90"/>
        <v>5930</v>
      </c>
      <c r="H136" s="90">
        <f t="shared" si="90"/>
        <v>5930</v>
      </c>
      <c r="I136" s="90">
        <f t="shared" si="90"/>
        <v>0</v>
      </c>
      <c r="J136" s="90">
        <f t="shared" si="90"/>
        <v>6226</v>
      </c>
      <c r="K136" s="90">
        <f t="shared" si="90"/>
        <v>6226</v>
      </c>
      <c r="L136" s="90">
        <f t="shared" si="90"/>
        <v>0</v>
      </c>
      <c r="M136" s="77">
        <f t="shared" si="81"/>
        <v>296</v>
      </c>
      <c r="N136" s="77">
        <f t="shared" si="82"/>
        <v>296</v>
      </c>
      <c r="O136" s="77">
        <f t="shared" si="83"/>
        <v>0</v>
      </c>
      <c r="P136" s="90">
        <f t="shared" ref="P136:U136" si="91">SUM(P138:P139)</f>
        <v>6537</v>
      </c>
      <c r="Q136" s="432">
        <f t="shared" si="91"/>
        <v>6537</v>
      </c>
      <c r="R136" s="90">
        <f t="shared" si="91"/>
        <v>0</v>
      </c>
      <c r="S136" s="90">
        <f t="shared" si="91"/>
        <v>6864</v>
      </c>
      <c r="T136" s="90">
        <f t="shared" si="91"/>
        <v>6864</v>
      </c>
      <c r="U136" s="90">
        <f t="shared" si="91"/>
        <v>0</v>
      </c>
      <c r="V136" s="73"/>
      <c r="W136" s="82"/>
    </row>
    <row r="137" spans="1:23" x14ac:dyDescent="0.15">
      <c r="A137" s="62"/>
      <c r="B137" s="61" t="s">
        <v>654</v>
      </c>
      <c r="C137" s="62"/>
      <c r="D137" s="86"/>
      <c r="E137" s="86"/>
      <c r="F137" s="87"/>
      <c r="G137" s="86"/>
      <c r="H137" s="86"/>
      <c r="I137" s="87"/>
      <c r="J137" s="86"/>
      <c r="K137" s="86"/>
      <c r="L137" s="87"/>
      <c r="M137" s="77"/>
      <c r="N137" s="77"/>
      <c r="O137" s="77"/>
      <c r="P137" s="86"/>
      <c r="Q137" s="433"/>
      <c r="R137" s="87"/>
      <c r="S137" s="86"/>
      <c r="T137" s="86"/>
      <c r="U137" s="87"/>
      <c r="V137" s="73"/>
      <c r="W137" s="82"/>
    </row>
    <row r="138" spans="1:23" ht="31.5" x14ac:dyDescent="0.15">
      <c r="A138" s="62">
        <v>4711</v>
      </c>
      <c r="B138" s="61" t="s">
        <v>666</v>
      </c>
      <c r="C138" s="62" t="s">
        <v>667</v>
      </c>
      <c r="D138" s="84">
        <f>SUM(E138,F138)</f>
        <v>0</v>
      </c>
      <c r="E138" s="84"/>
      <c r="F138" s="85"/>
      <c r="G138" s="84">
        <f>SUM(H138,I138)</f>
        <v>0</v>
      </c>
      <c r="H138" s="84"/>
      <c r="I138" s="85"/>
      <c r="J138" s="84">
        <f>SUM(K138,L138)</f>
        <v>0</v>
      </c>
      <c r="K138" s="84"/>
      <c r="L138" s="85"/>
      <c r="M138" s="77">
        <f t="shared" si="81"/>
        <v>0</v>
      </c>
      <c r="N138" s="77">
        <f t="shared" si="82"/>
        <v>0</v>
      </c>
      <c r="O138" s="77">
        <f t="shared" si="83"/>
        <v>0</v>
      </c>
      <c r="P138" s="84">
        <f>SUM(Q138,R138)</f>
        <v>0</v>
      </c>
      <c r="Q138" s="429"/>
      <c r="R138" s="85"/>
      <c r="S138" s="84">
        <f>SUM(T138,U138)</f>
        <v>0</v>
      </c>
      <c r="T138" s="84"/>
      <c r="U138" s="85"/>
      <c r="V138" s="73"/>
      <c r="W138" s="82"/>
    </row>
    <row r="139" spans="1:23" ht="21" x14ac:dyDescent="0.15">
      <c r="A139" s="62">
        <v>4712</v>
      </c>
      <c r="B139" s="61" t="s">
        <v>668</v>
      </c>
      <c r="C139" s="62" t="s">
        <v>284</v>
      </c>
      <c r="D139" s="84">
        <f>SUM(E139,F139)</f>
        <v>3403</v>
      </c>
      <c r="E139" s="84">
        <v>3403</v>
      </c>
      <c r="F139" s="85">
        <v>0</v>
      </c>
      <c r="G139" s="84">
        <f>SUM(H139,I139)</f>
        <v>5930</v>
      </c>
      <c r="H139" s="84">
        <v>5930</v>
      </c>
      <c r="I139" s="85">
        <v>0</v>
      </c>
      <c r="J139" s="84">
        <f>SUM(K139,L139)</f>
        <v>6226</v>
      </c>
      <c r="K139" s="84">
        <v>6226</v>
      </c>
      <c r="L139" s="85">
        <v>0</v>
      </c>
      <c r="M139" s="77">
        <f t="shared" si="81"/>
        <v>296</v>
      </c>
      <c r="N139" s="77">
        <f t="shared" si="82"/>
        <v>296</v>
      </c>
      <c r="O139" s="77">
        <f t="shared" si="83"/>
        <v>0</v>
      </c>
      <c r="P139" s="84">
        <f>SUM(Q139,R139)</f>
        <v>6537</v>
      </c>
      <c r="Q139" s="429">
        <v>6537</v>
      </c>
      <c r="R139" s="85">
        <v>0</v>
      </c>
      <c r="S139" s="84">
        <f>SUM(T139,U139)</f>
        <v>6864</v>
      </c>
      <c r="T139" s="84">
        <v>6864</v>
      </c>
      <c r="U139" s="85">
        <v>0</v>
      </c>
      <c r="V139" s="73"/>
      <c r="W139" s="82"/>
    </row>
    <row r="140" spans="1:23" ht="42" x14ac:dyDescent="0.15">
      <c r="A140" s="88">
        <v>4720</v>
      </c>
      <c r="B140" s="89" t="s">
        <v>669</v>
      </c>
      <c r="C140" s="88" t="s">
        <v>248</v>
      </c>
      <c r="D140" s="90">
        <f t="shared" ref="D140:L140" si="92">SUM(D142:D145)</f>
        <v>5845.9</v>
      </c>
      <c r="E140" s="90">
        <f t="shared" si="92"/>
        <v>5845.9</v>
      </c>
      <c r="F140" s="90">
        <f t="shared" si="92"/>
        <v>0</v>
      </c>
      <c r="G140" s="90">
        <f t="shared" si="92"/>
        <v>2400</v>
      </c>
      <c r="H140" s="90">
        <f t="shared" si="92"/>
        <v>2400</v>
      </c>
      <c r="I140" s="90">
        <f t="shared" si="92"/>
        <v>0</v>
      </c>
      <c r="J140" s="90">
        <f t="shared" si="92"/>
        <v>2520</v>
      </c>
      <c r="K140" s="90">
        <f t="shared" si="92"/>
        <v>2520</v>
      </c>
      <c r="L140" s="90">
        <f t="shared" si="92"/>
        <v>0</v>
      </c>
      <c r="M140" s="77">
        <f t="shared" si="81"/>
        <v>120</v>
      </c>
      <c r="N140" s="77">
        <f t="shared" si="82"/>
        <v>120</v>
      </c>
      <c r="O140" s="77">
        <f t="shared" si="83"/>
        <v>0</v>
      </c>
      <c r="P140" s="90">
        <f t="shared" ref="P140:U140" si="93">SUM(P142:P145)</f>
        <v>2646</v>
      </c>
      <c r="Q140" s="432">
        <f t="shared" si="93"/>
        <v>2646</v>
      </c>
      <c r="R140" s="90">
        <f t="shared" si="93"/>
        <v>0</v>
      </c>
      <c r="S140" s="90">
        <f t="shared" si="93"/>
        <v>2778</v>
      </c>
      <c r="T140" s="90">
        <f t="shared" si="93"/>
        <v>2778</v>
      </c>
      <c r="U140" s="90">
        <f t="shared" si="93"/>
        <v>0</v>
      </c>
      <c r="V140" s="73"/>
      <c r="W140" s="82"/>
    </row>
    <row r="141" spans="1:23" x14ac:dyDescent="0.15">
      <c r="A141" s="62"/>
      <c r="B141" s="61" t="s">
        <v>654</v>
      </c>
      <c r="C141" s="62"/>
      <c r="D141" s="86"/>
      <c r="E141" s="86"/>
      <c r="F141" s="87"/>
      <c r="G141" s="86"/>
      <c r="H141" s="86"/>
      <c r="I141" s="87"/>
      <c r="J141" s="86"/>
      <c r="K141" s="86"/>
      <c r="L141" s="87"/>
      <c r="M141" s="77"/>
      <c r="N141" s="77"/>
      <c r="O141" s="77"/>
      <c r="P141" s="86"/>
      <c r="Q141" s="433"/>
      <c r="R141" s="87"/>
      <c r="S141" s="86"/>
      <c r="T141" s="86"/>
      <c r="U141" s="87"/>
      <c r="V141" s="73"/>
      <c r="W141" s="82"/>
    </row>
    <row r="142" spans="1:23" x14ac:dyDescent="0.15">
      <c r="A142" s="62">
        <v>4721</v>
      </c>
      <c r="B142" s="61" t="s">
        <v>670</v>
      </c>
      <c r="C142" s="62" t="s">
        <v>671</v>
      </c>
      <c r="D142" s="84">
        <f>SUM(E142,F142)</f>
        <v>0</v>
      </c>
      <c r="E142" s="84"/>
      <c r="F142" s="85"/>
      <c r="G142" s="84">
        <f>SUM(H142,I142)</f>
        <v>0</v>
      </c>
      <c r="H142" s="84"/>
      <c r="I142" s="85"/>
      <c r="J142" s="84">
        <f>SUM(K142,L142)</f>
        <v>0</v>
      </c>
      <c r="K142" s="84"/>
      <c r="L142" s="85"/>
      <c r="M142" s="77">
        <f t="shared" si="81"/>
        <v>0</v>
      </c>
      <c r="N142" s="77">
        <f t="shared" si="82"/>
        <v>0</v>
      </c>
      <c r="O142" s="77">
        <f t="shared" si="83"/>
        <v>0</v>
      </c>
      <c r="P142" s="84">
        <f>SUM(Q142,R142)</f>
        <v>0</v>
      </c>
      <c r="Q142" s="429"/>
      <c r="R142" s="85"/>
      <c r="S142" s="84">
        <f>SUM(T142,U142)</f>
        <v>0</v>
      </c>
      <c r="T142" s="84"/>
      <c r="U142" s="85"/>
      <c r="V142" s="73"/>
      <c r="W142" s="82"/>
    </row>
    <row r="143" spans="1:23" x14ac:dyDescent="0.15">
      <c r="A143" s="62">
        <v>4722</v>
      </c>
      <c r="B143" s="61" t="s">
        <v>672</v>
      </c>
      <c r="C143" s="62" t="s">
        <v>673</v>
      </c>
      <c r="D143" s="84">
        <f>SUM(E143,F143)</f>
        <v>0</v>
      </c>
      <c r="E143" s="84"/>
      <c r="F143" s="85"/>
      <c r="G143" s="84">
        <f>SUM(H143,I143)</f>
        <v>0</v>
      </c>
      <c r="H143" s="84"/>
      <c r="I143" s="85"/>
      <c r="J143" s="84">
        <f>SUM(K143,L143)</f>
        <v>0</v>
      </c>
      <c r="K143" s="84"/>
      <c r="L143" s="85"/>
      <c r="M143" s="77">
        <f t="shared" si="81"/>
        <v>0</v>
      </c>
      <c r="N143" s="77">
        <f t="shared" si="82"/>
        <v>0</v>
      </c>
      <c r="O143" s="77">
        <f t="shared" si="83"/>
        <v>0</v>
      </c>
      <c r="P143" s="84">
        <f>SUM(Q143,R143)</f>
        <v>0</v>
      </c>
      <c r="Q143" s="429"/>
      <c r="R143" s="85"/>
      <c r="S143" s="84">
        <f>SUM(T143,U143)</f>
        <v>0</v>
      </c>
      <c r="T143" s="84"/>
      <c r="U143" s="85"/>
      <c r="V143" s="73"/>
      <c r="W143" s="82"/>
    </row>
    <row r="144" spans="1:23" x14ac:dyDescent="0.15">
      <c r="A144" s="62">
        <v>4723</v>
      </c>
      <c r="B144" s="61" t="s">
        <v>674</v>
      </c>
      <c r="C144" s="62" t="s">
        <v>285</v>
      </c>
      <c r="D144" s="84">
        <f>SUM(E144,F144)</f>
        <v>5845.9</v>
      </c>
      <c r="E144" s="84">
        <v>5845.9</v>
      </c>
      <c r="F144" s="85">
        <v>0</v>
      </c>
      <c r="G144" s="84">
        <f>SUM(H144,I144)</f>
        <v>2400</v>
      </c>
      <c r="H144" s="84">
        <v>2400</v>
      </c>
      <c r="I144" s="85">
        <v>0</v>
      </c>
      <c r="J144" s="84">
        <f>SUM(K144,L144)</f>
        <v>2520</v>
      </c>
      <c r="K144" s="84">
        <v>2520</v>
      </c>
      <c r="L144" s="85">
        <v>0</v>
      </c>
      <c r="M144" s="77">
        <f t="shared" si="81"/>
        <v>120</v>
      </c>
      <c r="N144" s="77">
        <f t="shared" si="82"/>
        <v>120</v>
      </c>
      <c r="O144" s="77">
        <f t="shared" si="83"/>
        <v>0</v>
      </c>
      <c r="P144" s="84">
        <f>SUM(Q144,R144)</f>
        <v>2646</v>
      </c>
      <c r="Q144" s="429">
        <v>2646</v>
      </c>
      <c r="R144" s="85">
        <v>0</v>
      </c>
      <c r="S144" s="84">
        <f>SUM(T144,U144)</f>
        <v>2778</v>
      </c>
      <c r="T144" s="84">
        <v>2778</v>
      </c>
      <c r="U144" s="85">
        <v>0</v>
      </c>
      <c r="V144" s="73"/>
      <c r="W144" s="82"/>
    </row>
    <row r="145" spans="1:23" ht="21" x14ac:dyDescent="0.15">
      <c r="A145" s="62">
        <v>4724</v>
      </c>
      <c r="B145" s="61" t="s">
        <v>675</v>
      </c>
      <c r="C145" s="62" t="s">
        <v>676</v>
      </c>
      <c r="D145" s="84">
        <f>SUM(E145,F145)</f>
        <v>0</v>
      </c>
      <c r="E145" s="84"/>
      <c r="F145" s="85"/>
      <c r="G145" s="84">
        <f>SUM(H145,I145)</f>
        <v>0</v>
      </c>
      <c r="H145" s="84"/>
      <c r="I145" s="85"/>
      <c r="J145" s="84">
        <f>SUM(K145,L145)</f>
        <v>0</v>
      </c>
      <c r="K145" s="84"/>
      <c r="L145" s="85"/>
      <c r="M145" s="77">
        <f t="shared" si="81"/>
        <v>0</v>
      </c>
      <c r="N145" s="77">
        <f t="shared" si="82"/>
        <v>0</v>
      </c>
      <c r="O145" s="77">
        <f t="shared" si="83"/>
        <v>0</v>
      </c>
      <c r="P145" s="84">
        <f>SUM(Q145,R145)</f>
        <v>0</v>
      </c>
      <c r="Q145" s="429"/>
      <c r="R145" s="85"/>
      <c r="S145" s="84">
        <f>SUM(T145,U145)</f>
        <v>0</v>
      </c>
      <c r="T145" s="84"/>
      <c r="U145" s="85"/>
      <c r="V145" s="73"/>
      <c r="W145" s="82"/>
    </row>
    <row r="146" spans="1:23" ht="21" x14ac:dyDescent="0.15">
      <c r="A146" s="88">
        <v>4730</v>
      </c>
      <c r="B146" s="89" t="s">
        <v>677</v>
      </c>
      <c r="C146" s="88" t="s">
        <v>248</v>
      </c>
      <c r="D146" s="90">
        <f t="shared" ref="D146:L146" si="94">SUM(D148)</f>
        <v>0</v>
      </c>
      <c r="E146" s="90">
        <f t="shared" si="94"/>
        <v>0</v>
      </c>
      <c r="F146" s="90">
        <f t="shared" si="94"/>
        <v>0</v>
      </c>
      <c r="G146" s="90">
        <f t="shared" si="94"/>
        <v>0</v>
      </c>
      <c r="H146" s="90">
        <f t="shared" si="94"/>
        <v>0</v>
      </c>
      <c r="I146" s="90">
        <f t="shared" si="94"/>
        <v>0</v>
      </c>
      <c r="J146" s="90">
        <f t="shared" si="94"/>
        <v>0</v>
      </c>
      <c r="K146" s="90">
        <f t="shared" si="94"/>
        <v>0</v>
      </c>
      <c r="L146" s="90">
        <f t="shared" si="94"/>
        <v>0</v>
      </c>
      <c r="M146" s="77">
        <f t="shared" si="81"/>
        <v>0</v>
      </c>
      <c r="N146" s="77">
        <f t="shared" si="82"/>
        <v>0</v>
      </c>
      <c r="O146" s="77">
        <f t="shared" si="83"/>
        <v>0</v>
      </c>
      <c r="P146" s="90">
        <f t="shared" ref="P146:U146" si="95">SUM(P148)</f>
        <v>0</v>
      </c>
      <c r="Q146" s="432">
        <f t="shared" si="95"/>
        <v>0</v>
      </c>
      <c r="R146" s="90">
        <f t="shared" si="95"/>
        <v>0</v>
      </c>
      <c r="S146" s="90">
        <f t="shared" si="95"/>
        <v>0</v>
      </c>
      <c r="T146" s="90">
        <f t="shared" si="95"/>
        <v>0</v>
      </c>
      <c r="U146" s="90">
        <f t="shared" si="95"/>
        <v>0</v>
      </c>
      <c r="V146" s="73"/>
      <c r="W146" s="82"/>
    </row>
    <row r="147" spans="1:23" x14ac:dyDescent="0.15">
      <c r="A147" s="62"/>
      <c r="B147" s="61" t="s">
        <v>356</v>
      </c>
      <c r="C147" s="62"/>
      <c r="D147" s="86"/>
      <c r="E147" s="86"/>
      <c r="F147" s="87"/>
      <c r="G147" s="86"/>
      <c r="H147" s="86"/>
      <c r="I147" s="87"/>
      <c r="J147" s="86"/>
      <c r="K147" s="86"/>
      <c r="L147" s="87"/>
      <c r="M147" s="77"/>
      <c r="N147" s="77"/>
      <c r="O147" s="77"/>
      <c r="P147" s="86"/>
      <c r="Q147" s="433"/>
      <c r="R147" s="87"/>
      <c r="S147" s="86"/>
      <c r="T147" s="86"/>
      <c r="U147" s="87"/>
      <c r="V147" s="73"/>
      <c r="W147" s="82"/>
    </row>
    <row r="148" spans="1:23" x14ac:dyDescent="0.15">
      <c r="A148" s="62">
        <v>4731</v>
      </c>
      <c r="B148" s="61" t="s">
        <v>678</v>
      </c>
      <c r="C148" s="62" t="s">
        <v>679</v>
      </c>
      <c r="D148" s="84">
        <f>SUM(E148,F148)</f>
        <v>0</v>
      </c>
      <c r="E148" s="84"/>
      <c r="F148" s="85"/>
      <c r="G148" s="84">
        <f>SUM(H148,I148)</f>
        <v>0</v>
      </c>
      <c r="H148" s="84"/>
      <c r="I148" s="85"/>
      <c r="J148" s="84">
        <f>SUM(K148,L148)</f>
        <v>0</v>
      </c>
      <c r="K148" s="84"/>
      <c r="L148" s="85"/>
      <c r="M148" s="77">
        <f t="shared" si="81"/>
        <v>0</v>
      </c>
      <c r="N148" s="77">
        <f t="shared" si="82"/>
        <v>0</v>
      </c>
      <c r="O148" s="77">
        <f t="shared" si="83"/>
        <v>0</v>
      </c>
      <c r="P148" s="84">
        <f>SUM(Q148,R148)</f>
        <v>0</v>
      </c>
      <c r="Q148" s="429"/>
      <c r="R148" s="85"/>
      <c r="S148" s="84">
        <f>SUM(T148,U148)</f>
        <v>0</v>
      </c>
      <c r="T148" s="84"/>
      <c r="U148" s="85"/>
      <c r="V148" s="73"/>
      <c r="W148" s="82"/>
    </row>
    <row r="149" spans="1:23" ht="31.5" x14ac:dyDescent="0.15">
      <c r="A149" s="88">
        <v>4740</v>
      </c>
      <c r="B149" s="89" t="s">
        <v>680</v>
      </c>
      <c r="C149" s="88" t="s">
        <v>248</v>
      </c>
      <c r="D149" s="90">
        <f t="shared" ref="D149:L149" si="96">SUM(D151:D152)</f>
        <v>0</v>
      </c>
      <c r="E149" s="90">
        <f t="shared" si="96"/>
        <v>0</v>
      </c>
      <c r="F149" s="90">
        <f t="shared" si="96"/>
        <v>0</v>
      </c>
      <c r="G149" s="90">
        <f t="shared" si="96"/>
        <v>0</v>
      </c>
      <c r="H149" s="90">
        <f t="shared" si="96"/>
        <v>0</v>
      </c>
      <c r="I149" s="90">
        <f t="shared" si="96"/>
        <v>0</v>
      </c>
      <c r="J149" s="90">
        <f t="shared" si="96"/>
        <v>0</v>
      </c>
      <c r="K149" s="90">
        <f t="shared" si="96"/>
        <v>0</v>
      </c>
      <c r="L149" s="90">
        <f t="shared" si="96"/>
        <v>0</v>
      </c>
      <c r="M149" s="77">
        <f t="shared" si="81"/>
        <v>0</v>
      </c>
      <c r="N149" s="77">
        <f t="shared" si="82"/>
        <v>0</v>
      </c>
      <c r="O149" s="77">
        <f t="shared" si="83"/>
        <v>0</v>
      </c>
      <c r="P149" s="90">
        <f t="shared" ref="P149:U149" si="97">SUM(P151:P152)</f>
        <v>0</v>
      </c>
      <c r="Q149" s="432">
        <f t="shared" si="97"/>
        <v>0</v>
      </c>
      <c r="R149" s="90">
        <f t="shared" si="97"/>
        <v>0</v>
      </c>
      <c r="S149" s="90">
        <f t="shared" si="97"/>
        <v>0</v>
      </c>
      <c r="T149" s="90">
        <f t="shared" si="97"/>
        <v>0</v>
      </c>
      <c r="U149" s="90">
        <f t="shared" si="97"/>
        <v>0</v>
      </c>
      <c r="V149" s="73"/>
      <c r="W149" s="82"/>
    </row>
    <row r="150" spans="1:23" x14ac:dyDescent="0.15">
      <c r="A150" s="62"/>
      <c r="B150" s="61" t="s">
        <v>356</v>
      </c>
      <c r="C150" s="62"/>
      <c r="D150" s="86"/>
      <c r="E150" s="86"/>
      <c r="F150" s="87"/>
      <c r="G150" s="86"/>
      <c r="H150" s="86"/>
      <c r="I150" s="87"/>
      <c r="J150" s="86"/>
      <c r="K150" s="86"/>
      <c r="L150" s="87"/>
      <c r="M150" s="77"/>
      <c r="N150" s="77"/>
      <c r="O150" s="77"/>
      <c r="P150" s="86"/>
      <c r="Q150" s="433"/>
      <c r="R150" s="87"/>
      <c r="S150" s="86"/>
      <c r="T150" s="86"/>
      <c r="U150" s="87"/>
      <c r="V150" s="73"/>
      <c r="W150" s="82"/>
    </row>
    <row r="151" spans="1:23" ht="21" x14ac:dyDescent="0.15">
      <c r="A151" s="62">
        <v>4741</v>
      </c>
      <c r="B151" s="61" t="s">
        <v>681</v>
      </c>
      <c r="C151" s="62" t="s">
        <v>682</v>
      </c>
      <c r="D151" s="84">
        <f>SUM(E151,F151)</f>
        <v>0</v>
      </c>
      <c r="E151" s="84"/>
      <c r="F151" s="85"/>
      <c r="G151" s="84">
        <f>SUM(H151,I151)</f>
        <v>0</v>
      </c>
      <c r="H151" s="84"/>
      <c r="I151" s="85"/>
      <c r="J151" s="84">
        <f>SUM(K151,L151)</f>
        <v>0</v>
      </c>
      <c r="K151" s="84"/>
      <c r="L151" s="85"/>
      <c r="M151" s="77">
        <f t="shared" si="81"/>
        <v>0</v>
      </c>
      <c r="N151" s="77">
        <f t="shared" si="82"/>
        <v>0</v>
      </c>
      <c r="O151" s="77">
        <f t="shared" si="83"/>
        <v>0</v>
      </c>
      <c r="P151" s="84">
        <f>SUM(Q151,R151)</f>
        <v>0</v>
      </c>
      <c r="Q151" s="429"/>
      <c r="R151" s="85"/>
      <c r="S151" s="84">
        <f>SUM(T151,U151)</f>
        <v>0</v>
      </c>
      <c r="T151" s="84"/>
      <c r="U151" s="85"/>
      <c r="V151" s="73"/>
      <c r="W151" s="82"/>
    </row>
    <row r="152" spans="1:23" ht="21" x14ac:dyDescent="0.15">
      <c r="A152" s="62">
        <v>4742</v>
      </c>
      <c r="B152" s="61" t="s">
        <v>683</v>
      </c>
      <c r="C152" s="62" t="s">
        <v>684</v>
      </c>
      <c r="D152" s="84">
        <f>SUM(E152,F152)</f>
        <v>0</v>
      </c>
      <c r="E152" s="84"/>
      <c r="F152" s="85"/>
      <c r="G152" s="84">
        <f>SUM(H152,I152)</f>
        <v>0</v>
      </c>
      <c r="H152" s="84"/>
      <c r="I152" s="85"/>
      <c r="J152" s="84">
        <f>SUM(K152,L152)</f>
        <v>0</v>
      </c>
      <c r="K152" s="84"/>
      <c r="L152" s="85"/>
      <c r="M152" s="77">
        <f t="shared" si="81"/>
        <v>0</v>
      </c>
      <c r="N152" s="77">
        <f t="shared" si="82"/>
        <v>0</v>
      </c>
      <c r="O152" s="77">
        <f t="shared" si="83"/>
        <v>0</v>
      </c>
      <c r="P152" s="84">
        <f>SUM(Q152,R152)</f>
        <v>0</v>
      </c>
      <c r="Q152" s="429"/>
      <c r="R152" s="85"/>
      <c r="S152" s="84">
        <f>SUM(T152,U152)</f>
        <v>0</v>
      </c>
      <c r="T152" s="84"/>
      <c r="U152" s="85"/>
      <c r="V152" s="73"/>
      <c r="W152" s="82"/>
    </row>
    <row r="153" spans="1:23" ht="31.5" x14ac:dyDescent="0.15">
      <c r="A153" s="88">
        <v>4750</v>
      </c>
      <c r="B153" s="89" t="s">
        <v>685</v>
      </c>
      <c r="C153" s="88" t="s">
        <v>248</v>
      </c>
      <c r="D153" s="90">
        <f t="shared" ref="D153:L153" si="98">SUM(D155)</f>
        <v>0</v>
      </c>
      <c r="E153" s="90">
        <f t="shared" si="98"/>
        <v>0</v>
      </c>
      <c r="F153" s="90">
        <f t="shared" si="98"/>
        <v>0</v>
      </c>
      <c r="G153" s="90">
        <f t="shared" si="98"/>
        <v>0</v>
      </c>
      <c r="H153" s="90">
        <f t="shared" si="98"/>
        <v>0</v>
      </c>
      <c r="I153" s="90">
        <f t="shared" si="98"/>
        <v>0</v>
      </c>
      <c r="J153" s="90">
        <f t="shared" si="98"/>
        <v>0</v>
      </c>
      <c r="K153" s="90">
        <f t="shared" si="98"/>
        <v>0</v>
      </c>
      <c r="L153" s="90">
        <f t="shared" si="98"/>
        <v>0</v>
      </c>
      <c r="M153" s="77">
        <f t="shared" si="81"/>
        <v>0</v>
      </c>
      <c r="N153" s="77">
        <f t="shared" si="82"/>
        <v>0</v>
      </c>
      <c r="O153" s="77">
        <f t="shared" si="83"/>
        <v>0</v>
      </c>
      <c r="P153" s="90">
        <f t="shared" ref="P153:U153" si="99">SUM(P155)</f>
        <v>0</v>
      </c>
      <c r="Q153" s="432">
        <f t="shared" si="99"/>
        <v>0</v>
      </c>
      <c r="R153" s="90">
        <f t="shared" si="99"/>
        <v>0</v>
      </c>
      <c r="S153" s="90">
        <f t="shared" si="99"/>
        <v>0</v>
      </c>
      <c r="T153" s="90">
        <f t="shared" si="99"/>
        <v>0</v>
      </c>
      <c r="U153" s="90">
        <f t="shared" si="99"/>
        <v>0</v>
      </c>
      <c r="V153" s="73"/>
      <c r="W153" s="82"/>
    </row>
    <row r="154" spans="1:23" x14ac:dyDescent="0.15">
      <c r="A154" s="62"/>
      <c r="B154" s="61" t="s">
        <v>356</v>
      </c>
      <c r="C154" s="62"/>
      <c r="D154" s="86"/>
      <c r="E154" s="86"/>
      <c r="F154" s="87"/>
      <c r="G154" s="86"/>
      <c r="H154" s="86"/>
      <c r="I154" s="87"/>
      <c r="J154" s="86"/>
      <c r="K154" s="86"/>
      <c r="L154" s="87"/>
      <c r="M154" s="77"/>
      <c r="N154" s="77"/>
      <c r="O154" s="77"/>
      <c r="P154" s="86"/>
      <c r="Q154" s="433"/>
      <c r="R154" s="87"/>
      <c r="S154" s="86"/>
      <c r="T154" s="86"/>
      <c r="U154" s="87"/>
      <c r="V154" s="73"/>
      <c r="W154" s="82"/>
    </row>
    <row r="155" spans="1:23" ht="21" x14ac:dyDescent="0.15">
      <c r="A155" s="62">
        <v>4751</v>
      </c>
      <c r="B155" s="61" t="s">
        <v>686</v>
      </c>
      <c r="C155" s="62" t="s">
        <v>687</v>
      </c>
      <c r="D155" s="84">
        <f>SUM(E155,F155)</f>
        <v>0</v>
      </c>
      <c r="E155" s="84"/>
      <c r="F155" s="85"/>
      <c r="G155" s="84">
        <f>SUM(H155,I155)</f>
        <v>0</v>
      </c>
      <c r="H155" s="84"/>
      <c r="I155" s="85"/>
      <c r="J155" s="84">
        <f>SUM(K155,L155)</f>
        <v>0</v>
      </c>
      <c r="K155" s="84"/>
      <c r="L155" s="85"/>
      <c r="M155" s="77">
        <f t="shared" si="81"/>
        <v>0</v>
      </c>
      <c r="N155" s="77">
        <f t="shared" si="82"/>
        <v>0</v>
      </c>
      <c r="O155" s="77">
        <f t="shared" si="83"/>
        <v>0</v>
      </c>
      <c r="P155" s="84">
        <f>SUM(Q155,R155)</f>
        <v>0</v>
      </c>
      <c r="Q155" s="429"/>
      <c r="R155" s="85"/>
      <c r="S155" s="84">
        <f>SUM(T155,U155)</f>
        <v>0</v>
      </c>
      <c r="T155" s="84"/>
      <c r="U155" s="85"/>
      <c r="V155" s="73"/>
      <c r="W155" s="82"/>
    </row>
    <row r="156" spans="1:23" x14ac:dyDescent="0.15">
      <c r="A156" s="88">
        <v>4760</v>
      </c>
      <c r="B156" s="89" t="s">
        <v>688</v>
      </c>
      <c r="C156" s="88" t="s">
        <v>248</v>
      </c>
      <c r="D156" s="90">
        <f t="shared" ref="D156:L156" si="100">SUM(D158)</f>
        <v>0</v>
      </c>
      <c r="E156" s="90">
        <f t="shared" si="100"/>
        <v>0</v>
      </c>
      <c r="F156" s="90">
        <f t="shared" si="100"/>
        <v>0</v>
      </c>
      <c r="G156" s="90">
        <f t="shared" si="100"/>
        <v>0</v>
      </c>
      <c r="H156" s="90">
        <f t="shared" si="100"/>
        <v>0</v>
      </c>
      <c r="I156" s="90">
        <f t="shared" si="100"/>
        <v>0</v>
      </c>
      <c r="J156" s="90">
        <f t="shared" si="100"/>
        <v>0</v>
      </c>
      <c r="K156" s="90">
        <f t="shared" si="100"/>
        <v>0</v>
      </c>
      <c r="L156" s="90">
        <f t="shared" si="100"/>
        <v>0</v>
      </c>
      <c r="M156" s="77">
        <f t="shared" si="81"/>
        <v>0</v>
      </c>
      <c r="N156" s="77">
        <f t="shared" si="82"/>
        <v>0</v>
      </c>
      <c r="O156" s="77">
        <f t="shared" si="83"/>
        <v>0</v>
      </c>
      <c r="P156" s="90">
        <f t="shared" ref="P156:U156" si="101">SUM(P158)</f>
        <v>0</v>
      </c>
      <c r="Q156" s="432">
        <f t="shared" si="101"/>
        <v>0</v>
      </c>
      <c r="R156" s="90">
        <f t="shared" si="101"/>
        <v>0</v>
      </c>
      <c r="S156" s="90">
        <f t="shared" si="101"/>
        <v>0</v>
      </c>
      <c r="T156" s="90">
        <f t="shared" si="101"/>
        <v>0</v>
      </c>
      <c r="U156" s="90">
        <f t="shared" si="101"/>
        <v>0</v>
      </c>
      <c r="V156" s="73"/>
      <c r="W156" s="82"/>
    </row>
    <row r="157" spans="1:23" x14ac:dyDescent="0.15">
      <c r="A157" s="62"/>
      <c r="B157" s="61" t="s">
        <v>356</v>
      </c>
      <c r="C157" s="62"/>
      <c r="D157" s="86"/>
      <c r="E157" s="86"/>
      <c r="F157" s="87"/>
      <c r="G157" s="86"/>
      <c r="H157" s="86"/>
      <c r="I157" s="87"/>
      <c r="J157" s="86"/>
      <c r="K157" s="86"/>
      <c r="L157" s="87"/>
      <c r="M157" s="77"/>
      <c r="N157" s="77"/>
      <c r="O157" s="77"/>
      <c r="P157" s="86"/>
      <c r="Q157" s="433"/>
      <c r="R157" s="87"/>
      <c r="S157" s="86"/>
      <c r="T157" s="86"/>
      <c r="U157" s="87"/>
      <c r="V157" s="73"/>
      <c r="W157" s="82"/>
    </row>
    <row r="158" spans="1:23" x14ac:dyDescent="0.15">
      <c r="A158" s="62">
        <v>4761</v>
      </c>
      <c r="B158" s="61" t="s">
        <v>689</v>
      </c>
      <c r="C158" s="62" t="s">
        <v>286</v>
      </c>
      <c r="D158" s="84">
        <f>SUM(E158,F158)</f>
        <v>0</v>
      </c>
      <c r="E158" s="84"/>
      <c r="F158" s="85"/>
      <c r="G158" s="84">
        <f>SUM(H158,I158)</f>
        <v>0</v>
      </c>
      <c r="H158" s="84"/>
      <c r="I158" s="85"/>
      <c r="J158" s="84">
        <f>SUM(K158,L158)</f>
        <v>0</v>
      </c>
      <c r="K158" s="84"/>
      <c r="L158" s="85"/>
      <c r="M158" s="77">
        <f t="shared" si="81"/>
        <v>0</v>
      </c>
      <c r="N158" s="77">
        <f t="shared" si="82"/>
        <v>0</v>
      </c>
      <c r="O158" s="77">
        <f t="shared" si="83"/>
        <v>0</v>
      </c>
      <c r="P158" s="84">
        <f>SUM(Q158,R158)</f>
        <v>0</v>
      </c>
      <c r="Q158" s="429"/>
      <c r="R158" s="85"/>
      <c r="S158" s="84">
        <f>SUM(T158,U158)</f>
        <v>0</v>
      </c>
      <c r="T158" s="84"/>
      <c r="U158" s="85"/>
      <c r="V158" s="73"/>
      <c r="W158" s="82"/>
    </row>
    <row r="159" spans="1:23" x14ac:dyDescent="0.15">
      <c r="A159" s="88">
        <v>4770</v>
      </c>
      <c r="B159" s="89" t="s">
        <v>690</v>
      </c>
      <c r="C159" s="88" t="s">
        <v>248</v>
      </c>
      <c r="D159" s="90">
        <f t="shared" ref="D159:L159" si="102">SUM(D161)</f>
        <v>0</v>
      </c>
      <c r="E159" s="91">
        <f t="shared" si="102"/>
        <v>112684.4</v>
      </c>
      <c r="F159" s="91">
        <f t="shared" si="102"/>
        <v>0</v>
      </c>
      <c r="G159" s="90">
        <f t="shared" si="102"/>
        <v>368680</v>
      </c>
      <c r="H159" s="91">
        <f t="shared" si="102"/>
        <v>368680</v>
      </c>
      <c r="I159" s="91">
        <f t="shared" si="102"/>
        <v>0</v>
      </c>
      <c r="J159" s="90">
        <f t="shared" si="102"/>
        <v>387114</v>
      </c>
      <c r="K159" s="91">
        <f t="shared" si="102"/>
        <v>387114</v>
      </c>
      <c r="L159" s="91">
        <f t="shared" si="102"/>
        <v>0</v>
      </c>
      <c r="M159" s="77">
        <f t="shared" si="81"/>
        <v>18434</v>
      </c>
      <c r="N159" s="77">
        <f t="shared" si="82"/>
        <v>18434</v>
      </c>
      <c r="O159" s="77">
        <f t="shared" si="83"/>
        <v>0</v>
      </c>
      <c r="P159" s="90">
        <f t="shared" ref="P159:U159" si="103">SUM(P161)</f>
        <v>437480</v>
      </c>
      <c r="Q159" s="437">
        <f t="shared" si="103"/>
        <v>437480</v>
      </c>
      <c r="R159" s="91">
        <f t="shared" si="103"/>
        <v>0</v>
      </c>
      <c r="S159" s="90">
        <f t="shared" si="103"/>
        <v>504690</v>
      </c>
      <c r="T159" s="91">
        <f t="shared" si="103"/>
        <v>504690</v>
      </c>
      <c r="U159" s="91">
        <f t="shared" si="103"/>
        <v>0</v>
      </c>
      <c r="V159" s="73"/>
      <c r="W159" s="82"/>
    </row>
    <row r="160" spans="1:23" x14ac:dyDescent="0.15">
      <c r="A160" s="62"/>
      <c r="B160" s="61" t="s">
        <v>356</v>
      </c>
      <c r="C160" s="62"/>
      <c r="D160" s="86"/>
      <c r="E160" s="86"/>
      <c r="F160" s="87"/>
      <c r="G160" s="86"/>
      <c r="H160" s="86"/>
      <c r="I160" s="87"/>
      <c r="J160" s="86"/>
      <c r="K160" s="86"/>
      <c r="L160" s="87"/>
      <c r="M160" s="77"/>
      <c r="N160" s="77"/>
      <c r="O160" s="77"/>
      <c r="P160" s="86"/>
      <c r="Q160" s="433"/>
      <c r="R160" s="87"/>
      <c r="S160" s="86"/>
      <c r="T160" s="86"/>
      <c r="U160" s="87"/>
      <c r="V160" s="73"/>
      <c r="W160" s="82"/>
    </row>
    <row r="161" spans="1:23" x14ac:dyDescent="0.15">
      <c r="A161" s="62">
        <v>4771</v>
      </c>
      <c r="B161" s="61" t="s">
        <v>691</v>
      </c>
      <c r="C161" s="62" t="s">
        <v>287</v>
      </c>
      <c r="D161" s="84"/>
      <c r="E161" s="84">
        <v>112684.4</v>
      </c>
      <c r="F161" s="85">
        <v>0</v>
      </c>
      <c r="G161" s="84">
        <v>368680</v>
      </c>
      <c r="H161" s="84">
        <v>368680</v>
      </c>
      <c r="I161" s="85">
        <v>0</v>
      </c>
      <c r="J161" s="84">
        <v>387114</v>
      </c>
      <c r="K161" s="84">
        <v>387114</v>
      </c>
      <c r="L161" s="85">
        <v>0</v>
      </c>
      <c r="M161" s="77">
        <f t="shared" si="81"/>
        <v>18434</v>
      </c>
      <c r="N161" s="77">
        <f t="shared" si="82"/>
        <v>18434</v>
      </c>
      <c r="O161" s="77">
        <f t="shared" si="83"/>
        <v>0</v>
      </c>
      <c r="P161" s="84">
        <v>437480</v>
      </c>
      <c r="Q161" s="429">
        <v>437480</v>
      </c>
      <c r="R161" s="85">
        <v>0</v>
      </c>
      <c r="S161" s="84">
        <v>504690</v>
      </c>
      <c r="T161" s="84">
        <v>504690</v>
      </c>
      <c r="U161" s="85">
        <v>0</v>
      </c>
      <c r="V161" s="73"/>
      <c r="W161" s="82"/>
    </row>
    <row r="162" spans="1:23" ht="21" x14ac:dyDescent="0.15">
      <c r="A162" s="62">
        <v>4772</v>
      </c>
      <c r="B162" s="61" t="s">
        <v>692</v>
      </c>
      <c r="C162" s="62" t="s">
        <v>248</v>
      </c>
      <c r="D162" s="84">
        <f>SUM(E162,F162)</f>
        <v>112684.4</v>
      </c>
      <c r="E162" s="84">
        <v>112684.4</v>
      </c>
      <c r="F162" s="85"/>
      <c r="G162" s="84">
        <f>SUM(H162,I162)</f>
        <v>0</v>
      </c>
      <c r="H162" s="84"/>
      <c r="I162" s="85"/>
      <c r="J162" s="84">
        <f>SUM(K162,L162)</f>
        <v>0</v>
      </c>
      <c r="K162" s="84"/>
      <c r="L162" s="85"/>
      <c r="M162" s="77">
        <f t="shared" si="81"/>
        <v>0</v>
      </c>
      <c r="N162" s="77">
        <f t="shared" si="82"/>
        <v>0</v>
      </c>
      <c r="O162" s="77">
        <f t="shared" si="83"/>
        <v>0</v>
      </c>
      <c r="P162" s="84">
        <f>SUM(Q162,R162)</f>
        <v>0</v>
      </c>
      <c r="Q162" s="429"/>
      <c r="R162" s="85"/>
      <c r="S162" s="84">
        <f>SUM(T162,U162)</f>
        <v>0</v>
      </c>
      <c r="T162" s="84"/>
      <c r="U162" s="85"/>
      <c r="V162" s="73"/>
      <c r="W162" s="82"/>
    </row>
    <row r="163" spans="1:23" ht="21" x14ac:dyDescent="0.15">
      <c r="A163" s="88">
        <v>5000</v>
      </c>
      <c r="B163" s="89" t="s">
        <v>693</v>
      </c>
      <c r="C163" s="88" t="s">
        <v>248</v>
      </c>
      <c r="D163" s="90">
        <f t="shared" ref="D163:L163" si="104">SUM(D165,D183,D189,D192,D198)</f>
        <v>767393.6</v>
      </c>
      <c r="E163" s="91">
        <f t="shared" si="104"/>
        <v>0</v>
      </c>
      <c r="F163" s="91">
        <f t="shared" si="104"/>
        <v>767393.6</v>
      </c>
      <c r="G163" s="90">
        <f t="shared" si="104"/>
        <v>275796.69999999995</v>
      </c>
      <c r="H163" s="91">
        <f t="shared" si="104"/>
        <v>0</v>
      </c>
      <c r="I163" s="91">
        <f t="shared" si="104"/>
        <v>275796.69999999995</v>
      </c>
      <c r="J163" s="90">
        <f t="shared" si="104"/>
        <v>289584</v>
      </c>
      <c r="K163" s="91">
        <f t="shared" si="104"/>
        <v>0</v>
      </c>
      <c r="L163" s="91">
        <f t="shared" si="104"/>
        <v>289584</v>
      </c>
      <c r="M163" s="77">
        <f t="shared" si="81"/>
        <v>13787.300000000047</v>
      </c>
      <c r="N163" s="77">
        <f t="shared" si="82"/>
        <v>0</v>
      </c>
      <c r="O163" s="77">
        <f t="shared" si="83"/>
        <v>13787.300000000047</v>
      </c>
      <c r="P163" s="90">
        <f t="shared" ref="P163:U163" si="105">SUM(P165,P183,P189,P192,P198)</f>
        <v>304061</v>
      </c>
      <c r="Q163" s="437">
        <f t="shared" si="105"/>
        <v>0</v>
      </c>
      <c r="R163" s="91">
        <f t="shared" si="105"/>
        <v>304061</v>
      </c>
      <c r="S163" s="90">
        <f t="shared" si="105"/>
        <v>319265</v>
      </c>
      <c r="T163" s="91">
        <f t="shared" si="105"/>
        <v>0</v>
      </c>
      <c r="U163" s="91">
        <f t="shared" si="105"/>
        <v>319265</v>
      </c>
      <c r="V163" s="73"/>
      <c r="W163" s="82"/>
    </row>
    <row r="164" spans="1:23" x14ac:dyDescent="0.15">
      <c r="A164" s="62"/>
      <c r="B164" s="61" t="s">
        <v>541</v>
      </c>
      <c r="C164" s="62"/>
      <c r="D164" s="86"/>
      <c r="E164" s="86"/>
      <c r="F164" s="87"/>
      <c r="G164" s="86"/>
      <c r="H164" s="86"/>
      <c r="I164" s="87"/>
      <c r="J164" s="86"/>
      <c r="K164" s="86"/>
      <c r="L164" s="87"/>
      <c r="M164" s="77"/>
      <c r="N164" s="77"/>
      <c r="O164" s="77"/>
      <c r="P164" s="86"/>
      <c r="Q164" s="433"/>
      <c r="R164" s="87"/>
      <c r="S164" s="86"/>
      <c r="T164" s="86"/>
      <c r="U164" s="87"/>
      <c r="V164" s="73"/>
      <c r="W164" s="82"/>
    </row>
    <row r="165" spans="1:23" ht="21" x14ac:dyDescent="0.15">
      <c r="A165" s="88">
        <v>5100</v>
      </c>
      <c r="B165" s="89" t="s">
        <v>694</v>
      </c>
      <c r="C165" s="88" t="s">
        <v>248</v>
      </c>
      <c r="D165" s="90">
        <f t="shared" ref="D165:L165" si="106">SUM(D167,D172,D177)</f>
        <v>767393.6</v>
      </c>
      <c r="E165" s="91">
        <f t="shared" si="106"/>
        <v>0</v>
      </c>
      <c r="F165" s="91">
        <f t="shared" si="106"/>
        <v>767393.6</v>
      </c>
      <c r="G165" s="90">
        <f t="shared" si="106"/>
        <v>275796.69999999995</v>
      </c>
      <c r="H165" s="91">
        <f t="shared" si="106"/>
        <v>0</v>
      </c>
      <c r="I165" s="91">
        <f t="shared" si="106"/>
        <v>275796.69999999995</v>
      </c>
      <c r="J165" s="90">
        <f t="shared" si="106"/>
        <v>289584</v>
      </c>
      <c r="K165" s="91">
        <f t="shared" si="106"/>
        <v>0</v>
      </c>
      <c r="L165" s="91">
        <f t="shared" si="106"/>
        <v>289584</v>
      </c>
      <c r="M165" s="77">
        <f t="shared" si="81"/>
        <v>13787.300000000047</v>
      </c>
      <c r="N165" s="77">
        <f t="shared" si="82"/>
        <v>0</v>
      </c>
      <c r="O165" s="77">
        <f t="shared" si="83"/>
        <v>13787.300000000047</v>
      </c>
      <c r="P165" s="90">
        <f t="shared" ref="P165:U165" si="107">SUM(P167,P172,P177)</f>
        <v>304061</v>
      </c>
      <c r="Q165" s="437">
        <f t="shared" si="107"/>
        <v>0</v>
      </c>
      <c r="R165" s="91">
        <f t="shared" si="107"/>
        <v>304061</v>
      </c>
      <c r="S165" s="90">
        <f t="shared" si="107"/>
        <v>319265</v>
      </c>
      <c r="T165" s="91">
        <f t="shared" si="107"/>
        <v>0</v>
      </c>
      <c r="U165" s="91">
        <f t="shared" si="107"/>
        <v>319265</v>
      </c>
      <c r="V165" s="73"/>
      <c r="W165" s="82"/>
    </row>
    <row r="166" spans="1:23" x14ac:dyDescent="0.15">
      <c r="A166" s="62"/>
      <c r="B166" s="61" t="s">
        <v>541</v>
      </c>
      <c r="C166" s="62"/>
      <c r="D166" s="86"/>
      <c r="E166" s="86"/>
      <c r="F166" s="87"/>
      <c r="G166" s="86"/>
      <c r="H166" s="86"/>
      <c r="I166" s="87"/>
      <c r="J166" s="86"/>
      <c r="K166" s="86"/>
      <c r="L166" s="87"/>
      <c r="M166" s="77"/>
      <c r="N166" s="77"/>
      <c r="O166" s="77"/>
      <c r="P166" s="86"/>
      <c r="Q166" s="433"/>
      <c r="R166" s="87"/>
      <c r="S166" s="86"/>
      <c r="T166" s="86"/>
      <c r="U166" s="87"/>
      <c r="V166" s="73"/>
      <c r="W166" s="82"/>
    </row>
    <row r="167" spans="1:23" ht="21" x14ac:dyDescent="0.15">
      <c r="A167" s="88">
        <v>5110</v>
      </c>
      <c r="B167" s="89" t="s">
        <v>695</v>
      </c>
      <c r="C167" s="88" t="s">
        <v>248</v>
      </c>
      <c r="D167" s="90">
        <f t="shared" ref="D167:L167" si="108">SUM(D169:D171)</f>
        <v>676230.9</v>
      </c>
      <c r="E167" s="91">
        <f t="shared" si="108"/>
        <v>0</v>
      </c>
      <c r="F167" s="91">
        <f t="shared" si="108"/>
        <v>676230.9</v>
      </c>
      <c r="G167" s="90">
        <f t="shared" si="108"/>
        <v>236785.4</v>
      </c>
      <c r="H167" s="91">
        <f t="shared" si="108"/>
        <v>0</v>
      </c>
      <c r="I167" s="91">
        <f t="shared" si="108"/>
        <v>236785.4</v>
      </c>
      <c r="J167" s="90">
        <f t="shared" si="108"/>
        <v>247224</v>
      </c>
      <c r="K167" s="91">
        <f t="shared" si="108"/>
        <v>0</v>
      </c>
      <c r="L167" s="91">
        <f t="shared" si="108"/>
        <v>247224</v>
      </c>
      <c r="M167" s="77">
        <f t="shared" si="81"/>
        <v>10438.600000000006</v>
      </c>
      <c r="N167" s="77">
        <f t="shared" si="82"/>
        <v>0</v>
      </c>
      <c r="O167" s="77">
        <f t="shared" si="83"/>
        <v>10438.600000000006</v>
      </c>
      <c r="P167" s="90">
        <f t="shared" ref="P167:U167" si="109">SUM(P169:P171)</f>
        <v>259585</v>
      </c>
      <c r="Q167" s="437">
        <f t="shared" si="109"/>
        <v>0</v>
      </c>
      <c r="R167" s="91">
        <f t="shared" si="109"/>
        <v>259585</v>
      </c>
      <c r="S167" s="90">
        <f t="shared" si="109"/>
        <v>272564</v>
      </c>
      <c r="T167" s="91">
        <f t="shared" si="109"/>
        <v>0</v>
      </c>
      <c r="U167" s="91">
        <f t="shared" si="109"/>
        <v>272564</v>
      </c>
      <c r="V167" s="73"/>
      <c r="W167" s="82"/>
    </row>
    <row r="168" spans="1:23" x14ac:dyDescent="0.15">
      <c r="A168" s="62"/>
      <c r="B168" s="61" t="s">
        <v>356</v>
      </c>
      <c r="C168" s="62"/>
      <c r="D168" s="86"/>
      <c r="E168" s="86"/>
      <c r="F168" s="87"/>
      <c r="G168" s="86"/>
      <c r="H168" s="86"/>
      <c r="I168" s="87"/>
      <c r="J168" s="86"/>
      <c r="K168" s="86"/>
      <c r="L168" s="87"/>
      <c r="M168" s="77"/>
      <c r="N168" s="77"/>
      <c r="O168" s="77"/>
      <c r="P168" s="86"/>
      <c r="Q168" s="433"/>
      <c r="R168" s="87"/>
      <c r="S168" s="86"/>
      <c r="T168" s="86"/>
      <c r="U168" s="87"/>
      <c r="V168" s="73"/>
      <c r="W168" s="82"/>
    </row>
    <row r="169" spans="1:23" x14ac:dyDescent="0.15">
      <c r="A169" s="62">
        <v>5111</v>
      </c>
      <c r="B169" s="61" t="s">
        <v>696</v>
      </c>
      <c r="C169" s="62" t="s">
        <v>697</v>
      </c>
      <c r="D169" s="84">
        <f>SUM(E169,F169)</f>
        <v>0</v>
      </c>
      <c r="E169" s="84"/>
      <c r="F169" s="85"/>
      <c r="G169" s="84">
        <f>SUM(H169,I169)</f>
        <v>0</v>
      </c>
      <c r="H169" s="84"/>
      <c r="I169" s="85"/>
      <c r="J169" s="84">
        <f>SUM(K169,L169)</f>
        <v>0</v>
      </c>
      <c r="K169" s="84"/>
      <c r="L169" s="85"/>
      <c r="M169" s="77">
        <f t="shared" si="81"/>
        <v>0</v>
      </c>
      <c r="N169" s="77">
        <f t="shared" si="82"/>
        <v>0</v>
      </c>
      <c r="O169" s="77">
        <f t="shared" si="83"/>
        <v>0</v>
      </c>
      <c r="P169" s="84">
        <f>SUM(Q169,R169)</f>
        <v>0</v>
      </c>
      <c r="Q169" s="429"/>
      <c r="R169" s="85"/>
      <c r="S169" s="84">
        <f>SUM(T169,U169)</f>
        <v>0</v>
      </c>
      <c r="T169" s="84"/>
      <c r="U169" s="85"/>
      <c r="V169" s="73"/>
      <c r="W169" s="82"/>
    </row>
    <row r="170" spans="1:23" x14ac:dyDescent="0.15">
      <c r="A170" s="62">
        <v>5112</v>
      </c>
      <c r="B170" s="61" t="s">
        <v>698</v>
      </c>
      <c r="C170" s="62" t="s">
        <v>288</v>
      </c>
      <c r="D170" s="84">
        <f>SUM(E170,F170)</f>
        <v>0</v>
      </c>
      <c r="E170" s="84"/>
      <c r="F170" s="85"/>
      <c r="G170" s="84">
        <f>SUM(H170,I170)</f>
        <v>61872.1</v>
      </c>
      <c r="H170" s="84"/>
      <c r="I170" s="85">
        <v>61872.1</v>
      </c>
      <c r="J170" s="84">
        <f>SUM(K170,L170)</f>
        <v>54565</v>
      </c>
      <c r="K170" s="84"/>
      <c r="L170" s="85">
        <v>54565</v>
      </c>
      <c r="M170" s="77">
        <f t="shared" si="81"/>
        <v>-7307.0999999999985</v>
      </c>
      <c r="N170" s="77">
        <f t="shared" si="82"/>
        <v>0</v>
      </c>
      <c r="O170" s="77">
        <f t="shared" si="83"/>
        <v>-7307.0999999999985</v>
      </c>
      <c r="P170" s="84">
        <f>SUM(Q170,R170)</f>
        <v>57293</v>
      </c>
      <c r="Q170" s="429"/>
      <c r="R170" s="85">
        <v>57293</v>
      </c>
      <c r="S170" s="84">
        <f>SUM(T170,U170)</f>
        <v>60158</v>
      </c>
      <c r="T170" s="84"/>
      <c r="U170" s="85">
        <v>60158</v>
      </c>
      <c r="V170" s="73"/>
      <c r="W170" s="82"/>
    </row>
    <row r="171" spans="1:23" x14ac:dyDescent="0.15">
      <c r="A171" s="62">
        <v>5113</v>
      </c>
      <c r="B171" s="61" t="s">
        <v>699</v>
      </c>
      <c r="C171" s="62" t="s">
        <v>289</v>
      </c>
      <c r="D171" s="84">
        <f>SUM(E171,F171)</f>
        <v>676230.9</v>
      </c>
      <c r="E171" s="84"/>
      <c r="F171" s="85">
        <v>676230.9</v>
      </c>
      <c r="G171" s="84">
        <f>SUM(H171,I171)</f>
        <v>174913.3</v>
      </c>
      <c r="H171" s="84"/>
      <c r="I171" s="85">
        <v>174913.3</v>
      </c>
      <c r="J171" s="84">
        <f>SUM(K171,L171)</f>
        <v>192659</v>
      </c>
      <c r="K171" s="84"/>
      <c r="L171" s="85">
        <v>192659</v>
      </c>
      <c r="M171" s="77">
        <f t="shared" si="81"/>
        <v>17745.700000000012</v>
      </c>
      <c r="N171" s="77">
        <f t="shared" si="82"/>
        <v>0</v>
      </c>
      <c r="O171" s="77">
        <f t="shared" si="83"/>
        <v>17745.700000000012</v>
      </c>
      <c r="P171" s="84">
        <f>SUM(Q171,R171)</f>
        <v>202292</v>
      </c>
      <c r="Q171" s="429"/>
      <c r="R171" s="85">
        <v>202292</v>
      </c>
      <c r="S171" s="84">
        <f>SUM(T171,U171)</f>
        <v>212406</v>
      </c>
      <c r="T171" s="84"/>
      <c r="U171" s="85">
        <v>212406</v>
      </c>
      <c r="V171" s="73"/>
      <c r="W171" s="82"/>
    </row>
    <row r="172" spans="1:23" ht="21" x14ac:dyDescent="0.15">
      <c r="A172" s="88">
        <v>5120</v>
      </c>
      <c r="B172" s="89" t="s">
        <v>700</v>
      </c>
      <c r="C172" s="88" t="s">
        <v>248</v>
      </c>
      <c r="D172" s="90">
        <f t="shared" ref="D172:L172" si="110">SUM(D174:D176)</f>
        <v>77162.7</v>
      </c>
      <c r="E172" s="91">
        <f t="shared" si="110"/>
        <v>0</v>
      </c>
      <c r="F172" s="91">
        <f t="shared" si="110"/>
        <v>77162.7</v>
      </c>
      <c r="G172" s="90">
        <f t="shared" si="110"/>
        <v>14011.3</v>
      </c>
      <c r="H172" s="91">
        <f t="shared" si="110"/>
        <v>0</v>
      </c>
      <c r="I172" s="91">
        <f t="shared" si="110"/>
        <v>14011.3</v>
      </c>
      <c r="J172" s="90">
        <f t="shared" si="110"/>
        <v>16110</v>
      </c>
      <c r="K172" s="91">
        <f t="shared" si="110"/>
        <v>0</v>
      </c>
      <c r="L172" s="91">
        <f t="shared" si="110"/>
        <v>16110</v>
      </c>
      <c r="M172" s="77">
        <f t="shared" si="81"/>
        <v>2098.7000000000007</v>
      </c>
      <c r="N172" s="77">
        <f t="shared" si="82"/>
        <v>0</v>
      </c>
      <c r="O172" s="77">
        <f t="shared" si="83"/>
        <v>2098.7000000000007</v>
      </c>
      <c r="P172" s="90">
        <f t="shared" ref="P172:U172" si="111">SUM(P174:P176)</f>
        <v>16915</v>
      </c>
      <c r="Q172" s="437">
        <f t="shared" si="111"/>
        <v>0</v>
      </c>
      <c r="R172" s="91">
        <f t="shared" si="111"/>
        <v>16915</v>
      </c>
      <c r="S172" s="90">
        <f t="shared" si="111"/>
        <v>17761</v>
      </c>
      <c r="T172" s="91">
        <f t="shared" si="111"/>
        <v>0</v>
      </c>
      <c r="U172" s="91">
        <f t="shared" si="111"/>
        <v>17761</v>
      </c>
      <c r="V172" s="73"/>
      <c r="W172" s="82"/>
    </row>
    <row r="173" spans="1:23" x14ac:dyDescent="0.15">
      <c r="A173" s="62"/>
      <c r="B173" s="61" t="s">
        <v>356</v>
      </c>
      <c r="C173" s="62"/>
      <c r="D173" s="86"/>
      <c r="E173" s="86"/>
      <c r="F173" s="87"/>
      <c r="G173" s="86"/>
      <c r="H173" s="86"/>
      <c r="I173" s="87"/>
      <c r="J173" s="86"/>
      <c r="K173" s="86"/>
      <c r="L173" s="87"/>
      <c r="M173" s="77"/>
      <c r="N173" s="77"/>
      <c r="O173" s="77"/>
      <c r="P173" s="86"/>
      <c r="Q173" s="433"/>
      <c r="R173" s="87"/>
      <c r="S173" s="86"/>
      <c r="T173" s="86"/>
      <c r="U173" s="87"/>
      <c r="V173" s="73"/>
      <c r="W173" s="82"/>
    </row>
    <row r="174" spans="1:23" x14ac:dyDescent="0.15">
      <c r="A174" s="62">
        <v>5121</v>
      </c>
      <c r="B174" s="61" t="s">
        <v>701</v>
      </c>
      <c r="C174" s="62" t="s">
        <v>290</v>
      </c>
      <c r="D174" s="84">
        <f>SUM(E174,F174)</f>
        <v>40550</v>
      </c>
      <c r="E174" s="84"/>
      <c r="F174" s="85">
        <v>40550</v>
      </c>
      <c r="G174" s="84">
        <f>SUM(H174,I174)</f>
        <v>3000</v>
      </c>
      <c r="H174" s="84"/>
      <c r="I174" s="85">
        <v>3000</v>
      </c>
      <c r="J174" s="84">
        <f>SUM(K174,L174)</f>
        <v>3150</v>
      </c>
      <c r="K174" s="84"/>
      <c r="L174" s="85">
        <v>3150</v>
      </c>
      <c r="M174" s="77">
        <f t="shared" si="81"/>
        <v>150</v>
      </c>
      <c r="N174" s="77">
        <f t="shared" si="82"/>
        <v>0</v>
      </c>
      <c r="O174" s="77">
        <f t="shared" si="83"/>
        <v>150</v>
      </c>
      <c r="P174" s="84">
        <f>SUM(Q174,R174)</f>
        <v>3308</v>
      </c>
      <c r="Q174" s="429"/>
      <c r="R174" s="85">
        <v>3308</v>
      </c>
      <c r="S174" s="84">
        <f>SUM(T174,U174)</f>
        <v>3473</v>
      </c>
      <c r="T174" s="84"/>
      <c r="U174" s="85">
        <v>3473</v>
      </c>
      <c r="V174" s="73"/>
      <c r="W174" s="82"/>
    </row>
    <row r="175" spans="1:23" x14ac:dyDescent="0.15">
      <c r="A175" s="62">
        <v>5122</v>
      </c>
      <c r="B175" s="61" t="s">
        <v>702</v>
      </c>
      <c r="C175" s="62" t="s">
        <v>291</v>
      </c>
      <c r="D175" s="84">
        <f>SUM(E175,F175)</f>
        <v>15692.7</v>
      </c>
      <c r="E175" s="84"/>
      <c r="F175" s="85">
        <v>15692.7</v>
      </c>
      <c r="G175" s="84">
        <f>SUM(H175,I175)</f>
        <v>10011.299999999999</v>
      </c>
      <c r="H175" s="84"/>
      <c r="I175" s="85">
        <v>10011.299999999999</v>
      </c>
      <c r="J175" s="84">
        <f>SUM(K175,L175)</f>
        <v>10512</v>
      </c>
      <c r="K175" s="84"/>
      <c r="L175" s="85">
        <v>10512</v>
      </c>
      <c r="M175" s="77">
        <f t="shared" si="81"/>
        <v>500.70000000000073</v>
      </c>
      <c r="N175" s="77">
        <f t="shared" si="82"/>
        <v>0</v>
      </c>
      <c r="O175" s="77">
        <f t="shared" si="83"/>
        <v>500.70000000000073</v>
      </c>
      <c r="P175" s="84">
        <f>SUM(Q175,R175)</f>
        <v>11037</v>
      </c>
      <c r="Q175" s="429"/>
      <c r="R175" s="85">
        <v>11037</v>
      </c>
      <c r="S175" s="84">
        <f>SUM(T175,U175)</f>
        <v>11589</v>
      </c>
      <c r="T175" s="84"/>
      <c r="U175" s="85">
        <v>11589</v>
      </c>
      <c r="V175" s="73"/>
      <c r="W175" s="82"/>
    </row>
    <row r="176" spans="1:23" x14ac:dyDescent="0.15">
      <c r="A176" s="62">
        <v>5123</v>
      </c>
      <c r="B176" s="61" t="s">
        <v>703</v>
      </c>
      <c r="C176" s="62" t="s">
        <v>292</v>
      </c>
      <c r="D176" s="84">
        <f>SUM(E176,F176)</f>
        <v>20920</v>
      </c>
      <c r="E176" s="84"/>
      <c r="F176" s="85">
        <v>20920</v>
      </c>
      <c r="G176" s="84">
        <f>SUM(H176,I176)</f>
        <v>1000</v>
      </c>
      <c r="H176" s="84"/>
      <c r="I176" s="85">
        <v>1000</v>
      </c>
      <c r="J176" s="84">
        <f>SUM(K176,L176)</f>
        <v>2448</v>
      </c>
      <c r="K176" s="84"/>
      <c r="L176" s="85">
        <v>2448</v>
      </c>
      <c r="M176" s="77">
        <f t="shared" si="81"/>
        <v>1448</v>
      </c>
      <c r="N176" s="77">
        <f t="shared" si="82"/>
        <v>0</v>
      </c>
      <c r="O176" s="77">
        <f t="shared" si="83"/>
        <v>1448</v>
      </c>
      <c r="P176" s="84">
        <f>SUM(Q176,R176)</f>
        <v>2570</v>
      </c>
      <c r="Q176" s="429"/>
      <c r="R176" s="85">
        <v>2570</v>
      </c>
      <c r="S176" s="84">
        <f>SUM(T176,U176)</f>
        <v>2699</v>
      </c>
      <c r="T176" s="84"/>
      <c r="U176" s="85">
        <v>2699</v>
      </c>
      <c r="V176" s="73"/>
      <c r="W176" s="82"/>
    </row>
    <row r="177" spans="1:23" ht="21" x14ac:dyDescent="0.15">
      <c r="A177" s="88">
        <v>5130</v>
      </c>
      <c r="B177" s="89" t="s">
        <v>704</v>
      </c>
      <c r="C177" s="88" t="s">
        <v>248</v>
      </c>
      <c r="D177" s="90">
        <f t="shared" ref="D177:L177" si="112">SUM(D179:D182)</f>
        <v>14000</v>
      </c>
      <c r="E177" s="91">
        <f t="shared" si="112"/>
        <v>0</v>
      </c>
      <c r="F177" s="91">
        <f t="shared" si="112"/>
        <v>14000</v>
      </c>
      <c r="G177" s="90">
        <f t="shared" si="112"/>
        <v>25000</v>
      </c>
      <c r="H177" s="91">
        <f t="shared" si="112"/>
        <v>0</v>
      </c>
      <c r="I177" s="91">
        <f t="shared" si="112"/>
        <v>25000</v>
      </c>
      <c r="J177" s="90">
        <f t="shared" si="112"/>
        <v>26250</v>
      </c>
      <c r="K177" s="91">
        <f t="shared" si="112"/>
        <v>0</v>
      </c>
      <c r="L177" s="91">
        <f t="shared" si="112"/>
        <v>26250</v>
      </c>
      <c r="M177" s="77">
        <f t="shared" si="81"/>
        <v>1250</v>
      </c>
      <c r="N177" s="77">
        <f t="shared" si="82"/>
        <v>0</v>
      </c>
      <c r="O177" s="77">
        <f t="shared" si="83"/>
        <v>1250</v>
      </c>
      <c r="P177" s="90">
        <f t="shared" ref="P177:U177" si="113">SUM(P179:P182)</f>
        <v>27561</v>
      </c>
      <c r="Q177" s="437">
        <f t="shared" si="113"/>
        <v>0</v>
      </c>
      <c r="R177" s="91">
        <f t="shared" si="113"/>
        <v>27561</v>
      </c>
      <c r="S177" s="90">
        <f t="shared" si="113"/>
        <v>28940</v>
      </c>
      <c r="T177" s="91">
        <f t="shared" si="113"/>
        <v>0</v>
      </c>
      <c r="U177" s="91">
        <f t="shared" si="113"/>
        <v>28940</v>
      </c>
      <c r="V177" s="73"/>
      <c r="W177" s="82"/>
    </row>
    <row r="178" spans="1:23" x14ac:dyDescent="0.15">
      <c r="A178" s="62"/>
      <c r="B178" s="61" t="s">
        <v>356</v>
      </c>
      <c r="C178" s="62"/>
      <c r="D178" s="86"/>
      <c r="E178" s="86"/>
      <c r="F178" s="87"/>
      <c r="G178" s="86"/>
      <c r="H178" s="86"/>
      <c r="I178" s="87"/>
      <c r="J178" s="86"/>
      <c r="K178" s="86"/>
      <c r="L178" s="87"/>
      <c r="M178" s="77"/>
      <c r="N178" s="77"/>
      <c r="O178" s="77"/>
      <c r="P178" s="86"/>
      <c r="Q178" s="433"/>
      <c r="R178" s="87"/>
      <c r="S178" s="86"/>
      <c r="T178" s="86"/>
      <c r="U178" s="87"/>
      <c r="V178" s="73"/>
      <c r="W178" s="82"/>
    </row>
    <row r="179" spans="1:23" x14ac:dyDescent="0.15">
      <c r="A179" s="62">
        <v>5131</v>
      </c>
      <c r="B179" s="61" t="s">
        <v>705</v>
      </c>
      <c r="C179" s="62" t="s">
        <v>706</v>
      </c>
      <c r="D179" s="84">
        <f>SUM(E179,F179)</f>
        <v>0</v>
      </c>
      <c r="E179" s="84"/>
      <c r="F179" s="85"/>
      <c r="G179" s="84">
        <f>SUM(H179,I179)</f>
        <v>0</v>
      </c>
      <c r="H179" s="84"/>
      <c r="I179" s="85"/>
      <c r="J179" s="84">
        <f>SUM(K179,L179)</f>
        <v>0</v>
      </c>
      <c r="K179" s="84"/>
      <c r="L179" s="85"/>
      <c r="M179" s="77">
        <f t="shared" si="81"/>
        <v>0</v>
      </c>
      <c r="N179" s="77">
        <f t="shared" si="82"/>
        <v>0</v>
      </c>
      <c r="O179" s="77">
        <f t="shared" si="83"/>
        <v>0</v>
      </c>
      <c r="P179" s="84">
        <f>SUM(Q179,R179)</f>
        <v>0</v>
      </c>
      <c r="Q179" s="429"/>
      <c r="R179" s="85"/>
      <c r="S179" s="84">
        <f>SUM(T179,U179)</f>
        <v>0</v>
      </c>
      <c r="T179" s="84"/>
      <c r="U179" s="85"/>
      <c r="V179" s="73"/>
      <c r="W179" s="82"/>
    </row>
    <row r="180" spans="1:23" x14ac:dyDescent="0.15">
      <c r="A180" s="62">
        <v>5132</v>
      </c>
      <c r="B180" s="61" t="s">
        <v>707</v>
      </c>
      <c r="C180" s="62" t="s">
        <v>293</v>
      </c>
      <c r="D180" s="84">
        <f>SUM(E180,F180)</f>
        <v>0</v>
      </c>
      <c r="E180" s="84"/>
      <c r="F180" s="85"/>
      <c r="G180" s="84">
        <f>SUM(H180,I180)</f>
        <v>0</v>
      </c>
      <c r="H180" s="84"/>
      <c r="I180" s="85"/>
      <c r="J180" s="84">
        <f>SUM(K180,L180)</f>
        <v>0</v>
      </c>
      <c r="K180" s="84"/>
      <c r="L180" s="85"/>
      <c r="M180" s="77">
        <f t="shared" si="81"/>
        <v>0</v>
      </c>
      <c r="N180" s="77">
        <f t="shared" si="82"/>
        <v>0</v>
      </c>
      <c r="O180" s="77">
        <f t="shared" si="83"/>
        <v>0</v>
      </c>
      <c r="P180" s="84">
        <f>SUM(Q180,R180)</f>
        <v>0</v>
      </c>
      <c r="Q180" s="429"/>
      <c r="R180" s="85"/>
      <c r="S180" s="84">
        <f>SUM(T180,U180)</f>
        <v>0</v>
      </c>
      <c r="T180" s="84"/>
      <c r="U180" s="85"/>
      <c r="V180" s="73"/>
      <c r="W180" s="82"/>
    </row>
    <row r="181" spans="1:23" x14ac:dyDescent="0.15">
      <c r="A181" s="62">
        <v>5133</v>
      </c>
      <c r="B181" s="61" t="s">
        <v>708</v>
      </c>
      <c r="C181" s="62" t="s">
        <v>709</v>
      </c>
      <c r="D181" s="84">
        <f>SUM(E181,F181)</f>
        <v>0</v>
      </c>
      <c r="E181" s="84"/>
      <c r="F181" s="85"/>
      <c r="G181" s="84">
        <f>SUM(H181,I181)</f>
        <v>0</v>
      </c>
      <c r="H181" s="84"/>
      <c r="I181" s="85"/>
      <c r="J181" s="84">
        <f>SUM(K181,L181)</f>
        <v>0</v>
      </c>
      <c r="K181" s="84"/>
      <c r="L181" s="85"/>
      <c r="M181" s="77">
        <f t="shared" si="81"/>
        <v>0</v>
      </c>
      <c r="N181" s="77">
        <f t="shared" si="82"/>
        <v>0</v>
      </c>
      <c r="O181" s="77">
        <f t="shared" si="83"/>
        <v>0</v>
      </c>
      <c r="P181" s="84">
        <f>SUM(Q181,R181)</f>
        <v>0</v>
      </c>
      <c r="Q181" s="429"/>
      <c r="R181" s="85"/>
      <c r="S181" s="84">
        <f>SUM(T181,U181)</f>
        <v>0</v>
      </c>
      <c r="T181" s="84"/>
      <c r="U181" s="85"/>
      <c r="V181" s="73"/>
      <c r="W181" s="82"/>
    </row>
    <row r="182" spans="1:23" x14ac:dyDescent="0.15">
      <c r="A182" s="62">
        <v>5134</v>
      </c>
      <c r="B182" s="61" t="s">
        <v>710</v>
      </c>
      <c r="C182" s="62" t="s">
        <v>294</v>
      </c>
      <c r="D182" s="84">
        <f>SUM(E182,F182)</f>
        <v>14000</v>
      </c>
      <c r="E182" s="84"/>
      <c r="F182" s="85">
        <v>14000</v>
      </c>
      <c r="G182" s="84">
        <f>SUM(H182,I182)</f>
        <v>25000</v>
      </c>
      <c r="H182" s="84"/>
      <c r="I182" s="85">
        <v>25000</v>
      </c>
      <c r="J182" s="84">
        <f>SUM(K182,L182)</f>
        <v>26250</v>
      </c>
      <c r="K182" s="84"/>
      <c r="L182" s="85">
        <v>26250</v>
      </c>
      <c r="M182" s="77">
        <f t="shared" si="81"/>
        <v>1250</v>
      </c>
      <c r="N182" s="77">
        <f t="shared" si="82"/>
        <v>0</v>
      </c>
      <c r="O182" s="77">
        <f t="shared" si="83"/>
        <v>1250</v>
      </c>
      <c r="P182" s="84">
        <f>SUM(Q182,R182)</f>
        <v>27561</v>
      </c>
      <c r="Q182" s="429"/>
      <c r="R182" s="85">
        <v>27561</v>
      </c>
      <c r="S182" s="84">
        <f>SUM(T182,U182)</f>
        <v>28940</v>
      </c>
      <c r="T182" s="84"/>
      <c r="U182" s="85">
        <v>28940</v>
      </c>
      <c r="V182" s="73"/>
      <c r="W182" s="82"/>
    </row>
    <row r="183" spans="1:23" ht="21" x14ac:dyDescent="0.15">
      <c r="A183" s="88">
        <v>5200</v>
      </c>
      <c r="B183" s="89" t="s">
        <v>711</v>
      </c>
      <c r="C183" s="88" t="s">
        <v>248</v>
      </c>
      <c r="D183" s="90">
        <f t="shared" ref="D183:L183" si="114">SUM(D185:D188)</f>
        <v>0</v>
      </c>
      <c r="E183" s="91">
        <f t="shared" si="114"/>
        <v>0</v>
      </c>
      <c r="F183" s="91">
        <f t="shared" si="114"/>
        <v>0</v>
      </c>
      <c r="G183" s="90">
        <f t="shared" si="114"/>
        <v>0</v>
      </c>
      <c r="H183" s="91">
        <f t="shared" si="114"/>
        <v>0</v>
      </c>
      <c r="I183" s="91">
        <f t="shared" si="114"/>
        <v>0</v>
      </c>
      <c r="J183" s="90">
        <f t="shared" si="114"/>
        <v>0</v>
      </c>
      <c r="K183" s="91">
        <f t="shared" si="114"/>
        <v>0</v>
      </c>
      <c r="L183" s="91">
        <f t="shared" si="114"/>
        <v>0</v>
      </c>
      <c r="M183" s="77">
        <f t="shared" si="81"/>
        <v>0</v>
      </c>
      <c r="N183" s="77">
        <f t="shared" si="82"/>
        <v>0</v>
      </c>
      <c r="O183" s="77">
        <f t="shared" si="83"/>
        <v>0</v>
      </c>
      <c r="P183" s="90">
        <f t="shared" ref="P183:U183" si="115">SUM(P185:P188)</f>
        <v>0</v>
      </c>
      <c r="Q183" s="437">
        <f t="shared" si="115"/>
        <v>0</v>
      </c>
      <c r="R183" s="91">
        <f t="shared" si="115"/>
        <v>0</v>
      </c>
      <c r="S183" s="90">
        <f t="shared" si="115"/>
        <v>0</v>
      </c>
      <c r="T183" s="91">
        <f t="shared" si="115"/>
        <v>0</v>
      </c>
      <c r="U183" s="91">
        <f t="shared" si="115"/>
        <v>0</v>
      </c>
      <c r="V183" s="73"/>
      <c r="W183" s="82"/>
    </row>
    <row r="184" spans="1:23" x14ac:dyDescent="0.15">
      <c r="A184" s="62"/>
      <c r="B184" s="61" t="s">
        <v>541</v>
      </c>
      <c r="C184" s="62"/>
      <c r="D184" s="86"/>
      <c r="E184" s="86"/>
      <c r="F184" s="87"/>
      <c r="G184" s="86"/>
      <c r="H184" s="86"/>
      <c r="I184" s="87"/>
      <c r="J184" s="86"/>
      <c r="K184" s="86"/>
      <c r="L184" s="87"/>
      <c r="M184" s="77"/>
      <c r="N184" s="77"/>
      <c r="O184" s="77"/>
      <c r="P184" s="86"/>
      <c r="Q184" s="433"/>
      <c r="R184" s="87"/>
      <c r="S184" s="86"/>
      <c r="T184" s="86"/>
      <c r="U184" s="87"/>
      <c r="V184" s="73"/>
      <c r="W184" s="82"/>
    </row>
    <row r="185" spans="1:23" x14ac:dyDescent="0.15">
      <c r="A185" s="62">
        <v>5211</v>
      </c>
      <c r="B185" s="61" t="s">
        <v>712</v>
      </c>
      <c r="C185" s="62" t="s">
        <v>713</v>
      </c>
      <c r="D185" s="84">
        <f>SUM(E185,F185)</f>
        <v>0</v>
      </c>
      <c r="E185" s="84"/>
      <c r="F185" s="85"/>
      <c r="G185" s="84">
        <f>SUM(H185,I185)</f>
        <v>0</v>
      </c>
      <c r="H185" s="84"/>
      <c r="I185" s="85"/>
      <c r="J185" s="84">
        <f>SUM(K185,L185)</f>
        <v>0</v>
      </c>
      <c r="K185" s="84"/>
      <c r="L185" s="85"/>
      <c r="M185" s="77">
        <f t="shared" si="81"/>
        <v>0</v>
      </c>
      <c r="N185" s="77">
        <f t="shared" si="82"/>
        <v>0</v>
      </c>
      <c r="O185" s="77">
        <f t="shared" si="83"/>
        <v>0</v>
      </c>
      <c r="P185" s="84">
        <f>SUM(Q185,R185)</f>
        <v>0</v>
      </c>
      <c r="Q185" s="429"/>
      <c r="R185" s="85"/>
      <c r="S185" s="84">
        <f>SUM(T185,U185)</f>
        <v>0</v>
      </c>
      <c r="T185" s="84"/>
      <c r="U185" s="85"/>
      <c r="V185" s="73"/>
      <c r="W185" s="82"/>
    </row>
    <row r="186" spans="1:23" x14ac:dyDescent="0.15">
      <c r="A186" s="62">
        <v>5221</v>
      </c>
      <c r="B186" s="61" t="s">
        <v>714</v>
      </c>
      <c r="C186" s="62" t="s">
        <v>715</v>
      </c>
      <c r="D186" s="84">
        <f>SUM(E186,F186)</f>
        <v>0</v>
      </c>
      <c r="E186" s="84"/>
      <c r="F186" s="85"/>
      <c r="G186" s="84">
        <f>SUM(H186,I186)</f>
        <v>0</v>
      </c>
      <c r="H186" s="84"/>
      <c r="I186" s="85"/>
      <c r="J186" s="84">
        <f>SUM(K186,L186)</f>
        <v>0</v>
      </c>
      <c r="K186" s="84"/>
      <c r="L186" s="85"/>
      <c r="M186" s="77">
        <f t="shared" si="81"/>
        <v>0</v>
      </c>
      <c r="N186" s="77">
        <f t="shared" si="82"/>
        <v>0</v>
      </c>
      <c r="O186" s="77">
        <f t="shared" si="83"/>
        <v>0</v>
      </c>
      <c r="P186" s="84">
        <f>SUM(Q186,R186)</f>
        <v>0</v>
      </c>
      <c r="Q186" s="429"/>
      <c r="R186" s="85"/>
      <c r="S186" s="84">
        <f>SUM(T186,U186)</f>
        <v>0</v>
      </c>
      <c r="T186" s="84"/>
      <c r="U186" s="85"/>
      <c r="V186" s="73"/>
      <c r="W186" s="82"/>
    </row>
    <row r="187" spans="1:23" x14ac:dyDescent="0.15">
      <c r="A187" s="62">
        <v>5231</v>
      </c>
      <c r="B187" s="61" t="s">
        <v>716</v>
      </c>
      <c r="C187" s="62" t="s">
        <v>717</v>
      </c>
      <c r="D187" s="84">
        <f>SUM(E187,F187)</f>
        <v>0</v>
      </c>
      <c r="E187" s="84"/>
      <c r="F187" s="85"/>
      <c r="G187" s="84">
        <f>SUM(H187,I187)</f>
        <v>0</v>
      </c>
      <c r="H187" s="84"/>
      <c r="I187" s="85"/>
      <c r="J187" s="84">
        <f>SUM(K187,L187)</f>
        <v>0</v>
      </c>
      <c r="K187" s="84"/>
      <c r="L187" s="85"/>
      <c r="M187" s="77">
        <f t="shared" ref="M187:M224" si="116">J187-G187</f>
        <v>0</v>
      </c>
      <c r="N187" s="77">
        <f t="shared" ref="N187:N224" si="117">K187-H187</f>
        <v>0</v>
      </c>
      <c r="O187" s="77">
        <f t="shared" ref="O187:O224" si="118">L187-I187</f>
        <v>0</v>
      </c>
      <c r="P187" s="84">
        <f>SUM(Q187,R187)</f>
        <v>0</v>
      </c>
      <c r="Q187" s="429"/>
      <c r="R187" s="85"/>
      <c r="S187" s="84">
        <f>SUM(T187,U187)</f>
        <v>0</v>
      </c>
      <c r="T187" s="84"/>
      <c r="U187" s="85"/>
      <c r="V187" s="73"/>
      <c r="W187" s="82"/>
    </row>
    <row r="188" spans="1:23" x14ac:dyDescent="0.15">
      <c r="A188" s="62">
        <v>5241</v>
      </c>
      <c r="B188" s="61" t="s">
        <v>718</v>
      </c>
      <c r="C188" s="62" t="s">
        <v>719</v>
      </c>
      <c r="D188" s="84">
        <f>SUM(E188,F188)</f>
        <v>0</v>
      </c>
      <c r="E188" s="84"/>
      <c r="F188" s="85"/>
      <c r="G188" s="84">
        <f>SUM(H188,I188)</f>
        <v>0</v>
      </c>
      <c r="H188" s="84"/>
      <c r="I188" s="85"/>
      <c r="J188" s="84">
        <f>SUM(K188,L188)</f>
        <v>0</v>
      </c>
      <c r="K188" s="84"/>
      <c r="L188" s="85"/>
      <c r="M188" s="77">
        <f t="shared" si="116"/>
        <v>0</v>
      </c>
      <c r="N188" s="77">
        <f t="shared" si="117"/>
        <v>0</v>
      </c>
      <c r="O188" s="77">
        <f t="shared" si="118"/>
        <v>0</v>
      </c>
      <c r="P188" s="84">
        <f>SUM(Q188,R188)</f>
        <v>0</v>
      </c>
      <c r="Q188" s="429"/>
      <c r="R188" s="85"/>
      <c r="S188" s="84">
        <f>SUM(T188,U188)</f>
        <v>0</v>
      </c>
      <c r="T188" s="84"/>
      <c r="U188" s="85"/>
      <c r="V188" s="73"/>
      <c r="W188" s="82"/>
    </row>
    <row r="189" spans="1:23" x14ac:dyDescent="0.15">
      <c r="A189" s="88">
        <v>5300</v>
      </c>
      <c r="B189" s="89" t="s">
        <v>720</v>
      </c>
      <c r="C189" s="88" t="s">
        <v>248</v>
      </c>
      <c r="D189" s="90">
        <f t="shared" ref="D189:L189" si="119">SUM(D191)</f>
        <v>0</v>
      </c>
      <c r="E189" s="91">
        <f t="shared" si="119"/>
        <v>0</v>
      </c>
      <c r="F189" s="91">
        <f t="shared" si="119"/>
        <v>0</v>
      </c>
      <c r="G189" s="90">
        <f t="shared" si="119"/>
        <v>0</v>
      </c>
      <c r="H189" s="91">
        <f t="shared" si="119"/>
        <v>0</v>
      </c>
      <c r="I189" s="91">
        <f t="shared" si="119"/>
        <v>0</v>
      </c>
      <c r="J189" s="90">
        <f t="shared" si="119"/>
        <v>0</v>
      </c>
      <c r="K189" s="91">
        <f t="shared" si="119"/>
        <v>0</v>
      </c>
      <c r="L189" s="91">
        <f t="shared" si="119"/>
        <v>0</v>
      </c>
      <c r="M189" s="77">
        <f t="shared" si="116"/>
        <v>0</v>
      </c>
      <c r="N189" s="77">
        <f t="shared" si="117"/>
        <v>0</v>
      </c>
      <c r="O189" s="77">
        <f t="shared" si="118"/>
        <v>0</v>
      </c>
      <c r="P189" s="90">
        <f t="shared" ref="P189:U189" si="120">SUM(P191)</f>
        <v>0</v>
      </c>
      <c r="Q189" s="437">
        <f t="shared" si="120"/>
        <v>0</v>
      </c>
      <c r="R189" s="91">
        <f t="shared" si="120"/>
        <v>0</v>
      </c>
      <c r="S189" s="90">
        <f t="shared" si="120"/>
        <v>0</v>
      </c>
      <c r="T189" s="91">
        <f t="shared" si="120"/>
        <v>0</v>
      </c>
      <c r="U189" s="91">
        <f t="shared" si="120"/>
        <v>0</v>
      </c>
      <c r="V189" s="73"/>
      <c r="W189" s="82"/>
    </row>
    <row r="190" spans="1:23" x14ac:dyDescent="0.15">
      <c r="A190" s="62"/>
      <c r="B190" s="61" t="s">
        <v>541</v>
      </c>
      <c r="C190" s="62"/>
      <c r="D190" s="86"/>
      <c r="E190" s="86"/>
      <c r="F190" s="87"/>
      <c r="G190" s="86"/>
      <c r="H190" s="86"/>
      <c r="I190" s="87"/>
      <c r="J190" s="86"/>
      <c r="K190" s="86"/>
      <c r="L190" s="87"/>
      <c r="M190" s="77"/>
      <c r="N190" s="77"/>
      <c r="O190" s="77"/>
      <c r="P190" s="86"/>
      <c r="Q190" s="433"/>
      <c r="R190" s="87"/>
      <c r="S190" s="86"/>
      <c r="T190" s="86"/>
      <c r="U190" s="87"/>
      <c r="V190" s="73"/>
      <c r="W190" s="82"/>
    </row>
    <row r="191" spans="1:23" x14ac:dyDescent="0.15">
      <c r="A191" s="62">
        <v>5311</v>
      </c>
      <c r="B191" s="61" t="s">
        <v>721</v>
      </c>
      <c r="C191" s="62" t="s">
        <v>722</v>
      </c>
      <c r="D191" s="84">
        <f>SUM(E191,F191)</f>
        <v>0</v>
      </c>
      <c r="E191" s="84"/>
      <c r="F191" s="85"/>
      <c r="G191" s="84">
        <f>SUM(H191,I191)</f>
        <v>0</v>
      </c>
      <c r="H191" s="84"/>
      <c r="I191" s="85"/>
      <c r="J191" s="84">
        <f>SUM(K191,L191)</f>
        <v>0</v>
      </c>
      <c r="K191" s="84"/>
      <c r="L191" s="85"/>
      <c r="M191" s="77">
        <f t="shared" si="116"/>
        <v>0</v>
      </c>
      <c r="N191" s="77">
        <f t="shared" si="117"/>
        <v>0</v>
      </c>
      <c r="O191" s="77">
        <f t="shared" si="118"/>
        <v>0</v>
      </c>
      <c r="P191" s="84">
        <f>SUM(Q191,R191)</f>
        <v>0</v>
      </c>
      <c r="Q191" s="429"/>
      <c r="R191" s="85"/>
      <c r="S191" s="84">
        <f>SUM(T191,U191)</f>
        <v>0</v>
      </c>
      <c r="T191" s="84"/>
      <c r="U191" s="85"/>
      <c r="V191" s="73"/>
      <c r="W191" s="82"/>
    </row>
    <row r="192" spans="1:23" ht="21" x14ac:dyDescent="0.15">
      <c r="A192" s="88">
        <v>5400</v>
      </c>
      <c r="B192" s="89" t="s">
        <v>762</v>
      </c>
      <c r="C192" s="88" t="s">
        <v>248</v>
      </c>
      <c r="D192" s="90">
        <f t="shared" ref="D192:L192" si="121">SUM(D194:D197)</f>
        <v>0</v>
      </c>
      <c r="E192" s="91">
        <f t="shared" si="121"/>
        <v>0</v>
      </c>
      <c r="F192" s="91">
        <f t="shared" si="121"/>
        <v>0</v>
      </c>
      <c r="G192" s="90">
        <f t="shared" si="121"/>
        <v>0</v>
      </c>
      <c r="H192" s="91">
        <f t="shared" si="121"/>
        <v>0</v>
      </c>
      <c r="I192" s="91">
        <f t="shared" si="121"/>
        <v>0</v>
      </c>
      <c r="J192" s="90">
        <f t="shared" si="121"/>
        <v>0</v>
      </c>
      <c r="K192" s="91">
        <f t="shared" si="121"/>
        <v>0</v>
      </c>
      <c r="L192" s="91">
        <f t="shared" si="121"/>
        <v>0</v>
      </c>
      <c r="M192" s="77">
        <f t="shared" si="116"/>
        <v>0</v>
      </c>
      <c r="N192" s="77">
        <f t="shared" si="117"/>
        <v>0</v>
      </c>
      <c r="O192" s="77">
        <f t="shared" si="118"/>
        <v>0</v>
      </c>
      <c r="P192" s="90">
        <f t="shared" ref="P192:U192" si="122">SUM(P194:P197)</f>
        <v>0</v>
      </c>
      <c r="Q192" s="437">
        <f t="shared" si="122"/>
        <v>0</v>
      </c>
      <c r="R192" s="91">
        <f t="shared" si="122"/>
        <v>0</v>
      </c>
      <c r="S192" s="90">
        <f t="shared" si="122"/>
        <v>0</v>
      </c>
      <c r="T192" s="91">
        <f t="shared" si="122"/>
        <v>0</v>
      </c>
      <c r="U192" s="91">
        <f t="shared" si="122"/>
        <v>0</v>
      </c>
      <c r="V192" s="73"/>
      <c r="W192" s="82"/>
    </row>
    <row r="193" spans="1:23" x14ac:dyDescent="0.15">
      <c r="A193" s="62"/>
      <c r="B193" s="61" t="s">
        <v>541</v>
      </c>
      <c r="C193" s="62"/>
      <c r="D193" s="86"/>
      <c r="E193" s="86"/>
      <c r="F193" s="87"/>
      <c r="G193" s="86"/>
      <c r="H193" s="86"/>
      <c r="I193" s="87"/>
      <c r="J193" s="86"/>
      <c r="K193" s="86"/>
      <c r="L193" s="87"/>
      <c r="M193" s="77"/>
      <c r="N193" s="77"/>
      <c r="O193" s="77"/>
      <c r="P193" s="86"/>
      <c r="Q193" s="433"/>
      <c r="R193" s="87"/>
      <c r="S193" s="86"/>
      <c r="T193" s="86"/>
      <c r="U193" s="87"/>
      <c r="V193" s="73"/>
      <c r="W193" s="82"/>
    </row>
    <row r="194" spans="1:23" x14ac:dyDescent="0.15">
      <c r="A194" s="62">
        <v>5411</v>
      </c>
      <c r="B194" s="61" t="s">
        <v>723</v>
      </c>
      <c r="C194" s="62" t="s">
        <v>724</v>
      </c>
      <c r="D194" s="84">
        <f>SUM(E194,F194)</f>
        <v>0</v>
      </c>
      <c r="E194" s="84"/>
      <c r="F194" s="85"/>
      <c r="G194" s="84">
        <f>SUM(H194,I194)</f>
        <v>0</v>
      </c>
      <c r="H194" s="84"/>
      <c r="I194" s="85"/>
      <c r="J194" s="84">
        <f>SUM(K194,L194)</f>
        <v>0</v>
      </c>
      <c r="K194" s="84"/>
      <c r="L194" s="85"/>
      <c r="M194" s="77">
        <f t="shared" si="116"/>
        <v>0</v>
      </c>
      <c r="N194" s="77">
        <f t="shared" si="117"/>
        <v>0</v>
      </c>
      <c r="O194" s="77">
        <f t="shared" si="118"/>
        <v>0</v>
      </c>
      <c r="P194" s="84">
        <f>SUM(Q194,R194)</f>
        <v>0</v>
      </c>
      <c r="Q194" s="429"/>
      <c r="R194" s="85"/>
      <c r="S194" s="84">
        <f>SUM(T194,U194)</f>
        <v>0</v>
      </c>
      <c r="T194" s="84"/>
      <c r="U194" s="85"/>
      <c r="V194" s="73"/>
      <c r="W194" s="82"/>
    </row>
    <row r="195" spans="1:23" x14ac:dyDescent="0.15">
      <c r="A195" s="62">
        <v>5421</v>
      </c>
      <c r="B195" s="61" t="s">
        <v>725</v>
      </c>
      <c r="C195" s="62" t="s">
        <v>726</v>
      </c>
      <c r="D195" s="84">
        <f>SUM(E195,F195)</f>
        <v>0</v>
      </c>
      <c r="E195" s="84"/>
      <c r="F195" s="85"/>
      <c r="G195" s="84">
        <f>SUM(H195,I195)</f>
        <v>0</v>
      </c>
      <c r="H195" s="84"/>
      <c r="I195" s="85"/>
      <c r="J195" s="84">
        <f>SUM(K195,L195)</f>
        <v>0</v>
      </c>
      <c r="K195" s="84"/>
      <c r="L195" s="85"/>
      <c r="M195" s="77">
        <f t="shared" si="116"/>
        <v>0</v>
      </c>
      <c r="N195" s="77">
        <f t="shared" si="117"/>
        <v>0</v>
      </c>
      <c r="O195" s="77">
        <f t="shared" si="118"/>
        <v>0</v>
      </c>
      <c r="P195" s="84">
        <f>SUM(Q195,R195)</f>
        <v>0</v>
      </c>
      <c r="Q195" s="429"/>
      <c r="R195" s="85"/>
      <c r="S195" s="84">
        <f>SUM(T195,U195)</f>
        <v>0</v>
      </c>
      <c r="T195" s="84"/>
      <c r="U195" s="85"/>
      <c r="V195" s="73"/>
      <c r="W195" s="82"/>
    </row>
    <row r="196" spans="1:23" x14ac:dyDescent="0.15">
      <c r="A196" s="62">
        <v>5431</v>
      </c>
      <c r="B196" s="61" t="s">
        <v>727</v>
      </c>
      <c r="C196" s="62" t="s">
        <v>728</v>
      </c>
      <c r="D196" s="84">
        <f>SUM(E196,F196)</f>
        <v>0</v>
      </c>
      <c r="E196" s="84"/>
      <c r="F196" s="85"/>
      <c r="G196" s="84">
        <f>SUM(H196,I196)</f>
        <v>0</v>
      </c>
      <c r="H196" s="84"/>
      <c r="I196" s="85"/>
      <c r="J196" s="84">
        <f>SUM(K196,L196)</f>
        <v>0</v>
      </c>
      <c r="K196" s="84"/>
      <c r="L196" s="85"/>
      <c r="M196" s="77">
        <f t="shared" si="116"/>
        <v>0</v>
      </c>
      <c r="N196" s="77">
        <f t="shared" si="117"/>
        <v>0</v>
      </c>
      <c r="O196" s="77">
        <f t="shared" si="118"/>
        <v>0</v>
      </c>
      <c r="P196" s="84">
        <f>SUM(Q196,R196)</f>
        <v>0</v>
      </c>
      <c r="Q196" s="429"/>
      <c r="R196" s="85"/>
      <c r="S196" s="84">
        <f>SUM(T196,U196)</f>
        <v>0</v>
      </c>
      <c r="T196" s="84"/>
      <c r="U196" s="85"/>
      <c r="V196" s="73"/>
      <c r="W196" s="82"/>
    </row>
    <row r="197" spans="1:23" x14ac:dyDescent="0.15">
      <c r="A197" s="62">
        <v>5441</v>
      </c>
      <c r="B197" s="61" t="s">
        <v>729</v>
      </c>
      <c r="C197" s="62" t="s">
        <v>730</v>
      </c>
      <c r="D197" s="84">
        <f>SUM(E197,F197)</f>
        <v>0</v>
      </c>
      <c r="E197" s="84"/>
      <c r="F197" s="85"/>
      <c r="G197" s="84">
        <f>SUM(H197,I197)</f>
        <v>0</v>
      </c>
      <c r="H197" s="84"/>
      <c r="I197" s="85"/>
      <c r="J197" s="84">
        <f>SUM(K197,L197)</f>
        <v>0</v>
      </c>
      <c r="K197" s="84"/>
      <c r="L197" s="85"/>
      <c r="M197" s="77">
        <f t="shared" si="116"/>
        <v>0</v>
      </c>
      <c r="N197" s="77">
        <f t="shared" si="117"/>
        <v>0</v>
      </c>
      <c r="O197" s="77">
        <f t="shared" si="118"/>
        <v>0</v>
      </c>
      <c r="P197" s="84">
        <f>SUM(Q197,R197)</f>
        <v>0</v>
      </c>
      <c r="Q197" s="429"/>
      <c r="R197" s="85"/>
      <c r="S197" s="84">
        <f>SUM(T197,U197)</f>
        <v>0</v>
      </c>
      <c r="T197" s="84"/>
      <c r="U197" s="85"/>
      <c r="V197" s="73"/>
      <c r="W197" s="82"/>
    </row>
    <row r="198" spans="1:23" ht="21" x14ac:dyDescent="0.15">
      <c r="A198" s="88">
        <v>5500</v>
      </c>
      <c r="B198" s="89" t="s">
        <v>731</v>
      </c>
      <c r="C198" s="88" t="s">
        <v>248</v>
      </c>
      <c r="D198" s="90">
        <f t="shared" ref="D198:L198" si="123">SUM(D200)</f>
        <v>0</v>
      </c>
      <c r="E198" s="91">
        <f t="shared" si="123"/>
        <v>0</v>
      </c>
      <c r="F198" s="91">
        <f t="shared" si="123"/>
        <v>0</v>
      </c>
      <c r="G198" s="90">
        <f t="shared" si="123"/>
        <v>0</v>
      </c>
      <c r="H198" s="91">
        <f t="shared" si="123"/>
        <v>0</v>
      </c>
      <c r="I198" s="91">
        <f t="shared" si="123"/>
        <v>0</v>
      </c>
      <c r="J198" s="90">
        <f t="shared" si="123"/>
        <v>0</v>
      </c>
      <c r="K198" s="91">
        <f t="shared" si="123"/>
        <v>0</v>
      </c>
      <c r="L198" s="91">
        <f t="shared" si="123"/>
        <v>0</v>
      </c>
      <c r="M198" s="77">
        <f t="shared" si="116"/>
        <v>0</v>
      </c>
      <c r="N198" s="77">
        <f t="shared" si="117"/>
        <v>0</v>
      </c>
      <c r="O198" s="77">
        <f t="shared" si="118"/>
        <v>0</v>
      </c>
      <c r="P198" s="90">
        <f t="shared" ref="P198:U198" si="124">SUM(P200)</f>
        <v>0</v>
      </c>
      <c r="Q198" s="437">
        <f t="shared" si="124"/>
        <v>0</v>
      </c>
      <c r="R198" s="91">
        <f t="shared" si="124"/>
        <v>0</v>
      </c>
      <c r="S198" s="90">
        <f t="shared" si="124"/>
        <v>0</v>
      </c>
      <c r="T198" s="91">
        <f t="shared" si="124"/>
        <v>0</v>
      </c>
      <c r="U198" s="91">
        <f t="shared" si="124"/>
        <v>0</v>
      </c>
      <c r="V198" s="73"/>
      <c r="W198" s="82"/>
    </row>
    <row r="199" spans="1:23" x14ac:dyDescent="0.15">
      <c r="A199" s="62"/>
      <c r="B199" s="61" t="s">
        <v>541</v>
      </c>
      <c r="C199" s="62"/>
      <c r="D199" s="86"/>
      <c r="E199" s="86"/>
      <c r="F199" s="87"/>
      <c r="G199" s="86"/>
      <c r="H199" s="86"/>
      <c r="I199" s="87"/>
      <c r="J199" s="86"/>
      <c r="K199" s="86"/>
      <c r="L199" s="87"/>
      <c r="M199" s="77"/>
      <c r="N199" s="77"/>
      <c r="O199" s="77"/>
      <c r="P199" s="86"/>
      <c r="Q199" s="433"/>
      <c r="R199" s="87"/>
      <c r="S199" s="86"/>
      <c r="T199" s="86"/>
      <c r="U199" s="87"/>
      <c r="V199" s="73"/>
      <c r="W199" s="82"/>
    </row>
    <row r="200" spans="1:23" ht="21" x14ac:dyDescent="0.15">
      <c r="A200" s="62">
        <v>5511</v>
      </c>
      <c r="B200" s="61" t="s">
        <v>731</v>
      </c>
      <c r="C200" s="62" t="s">
        <v>732</v>
      </c>
      <c r="D200" s="84">
        <f>SUM(E200,F200)</f>
        <v>0</v>
      </c>
      <c r="E200" s="84"/>
      <c r="F200" s="85"/>
      <c r="G200" s="84">
        <f>SUM(H200,I200)</f>
        <v>0</v>
      </c>
      <c r="H200" s="84"/>
      <c r="I200" s="85"/>
      <c r="J200" s="84">
        <f>SUM(K200,L200)</f>
        <v>0</v>
      </c>
      <c r="K200" s="84"/>
      <c r="L200" s="85"/>
      <c r="M200" s="77">
        <f t="shared" si="116"/>
        <v>0</v>
      </c>
      <c r="N200" s="77">
        <f t="shared" si="117"/>
        <v>0</v>
      </c>
      <c r="O200" s="77">
        <f t="shared" si="118"/>
        <v>0</v>
      </c>
      <c r="P200" s="84">
        <f>SUM(Q200,R200)</f>
        <v>0</v>
      </c>
      <c r="Q200" s="429"/>
      <c r="R200" s="85"/>
      <c r="S200" s="84">
        <f>SUM(T200,U200)</f>
        <v>0</v>
      </c>
      <c r="T200" s="84"/>
      <c r="U200" s="85"/>
      <c r="V200" s="73"/>
      <c r="W200" s="82"/>
    </row>
    <row r="201" spans="1:23" ht="21" x14ac:dyDescent="0.15">
      <c r="A201" s="88">
        <v>6000</v>
      </c>
      <c r="B201" s="89" t="s">
        <v>733</v>
      </c>
      <c r="C201" s="88" t="s">
        <v>248</v>
      </c>
      <c r="D201" s="90">
        <f t="shared" ref="D201:L201" si="125">SUM(D203,D211,D216,D219)</f>
        <v>-28649.5</v>
      </c>
      <c r="E201" s="91">
        <f t="shared" si="125"/>
        <v>0</v>
      </c>
      <c r="F201" s="91">
        <f t="shared" si="125"/>
        <v>-28649.5</v>
      </c>
      <c r="G201" s="90">
        <f t="shared" si="125"/>
        <v>-3000</v>
      </c>
      <c r="H201" s="91">
        <f t="shared" si="125"/>
        <v>0</v>
      </c>
      <c r="I201" s="91">
        <f t="shared" si="125"/>
        <v>-3000</v>
      </c>
      <c r="J201" s="90">
        <f t="shared" si="125"/>
        <v>-3150</v>
      </c>
      <c r="K201" s="91">
        <f t="shared" si="125"/>
        <v>0</v>
      </c>
      <c r="L201" s="91">
        <f t="shared" si="125"/>
        <v>-3150</v>
      </c>
      <c r="M201" s="77">
        <f t="shared" si="116"/>
        <v>-150</v>
      </c>
      <c r="N201" s="77">
        <f t="shared" si="117"/>
        <v>0</v>
      </c>
      <c r="O201" s="77">
        <f t="shared" si="118"/>
        <v>-150</v>
      </c>
      <c r="P201" s="90">
        <f t="shared" ref="P201:U201" si="126">SUM(P203,P211,P216,P219)</f>
        <v>-3307</v>
      </c>
      <c r="Q201" s="437">
        <f t="shared" si="126"/>
        <v>0</v>
      </c>
      <c r="R201" s="91">
        <f t="shared" si="126"/>
        <v>-3307</v>
      </c>
      <c r="S201" s="90">
        <f t="shared" si="126"/>
        <v>-3473</v>
      </c>
      <c r="T201" s="91">
        <f t="shared" si="126"/>
        <v>0</v>
      </c>
      <c r="U201" s="91">
        <f t="shared" si="126"/>
        <v>-3473</v>
      </c>
      <c r="V201" s="73"/>
      <c r="W201" s="82"/>
    </row>
    <row r="202" spans="1:23" x14ac:dyDescent="0.15">
      <c r="A202" s="62"/>
      <c r="B202" s="61" t="s">
        <v>366</v>
      </c>
      <c r="C202" s="62"/>
      <c r="D202" s="86"/>
      <c r="E202" s="86"/>
      <c r="F202" s="87"/>
      <c r="G202" s="86"/>
      <c r="H202" s="86"/>
      <c r="I202" s="87"/>
      <c r="J202" s="86"/>
      <c r="K202" s="86"/>
      <c r="L202" s="87"/>
      <c r="M202" s="77"/>
      <c r="N202" s="77"/>
      <c r="O202" s="77"/>
      <c r="P202" s="86"/>
      <c r="Q202" s="433"/>
      <c r="R202" s="87"/>
      <c r="S202" s="86"/>
      <c r="T202" s="86"/>
      <c r="U202" s="87"/>
      <c r="V202" s="73"/>
      <c r="W202" s="82"/>
    </row>
    <row r="203" spans="1:23" ht="21" x14ac:dyDescent="0.15">
      <c r="A203" s="88">
        <v>6100</v>
      </c>
      <c r="B203" s="89" t="s">
        <v>734</v>
      </c>
      <c r="C203" s="88" t="s">
        <v>248</v>
      </c>
      <c r="D203" s="90">
        <f t="shared" ref="D203:L203" si="127">SUM(D205:D207)</f>
        <v>-4373.5</v>
      </c>
      <c r="E203" s="91">
        <f t="shared" si="127"/>
        <v>0</v>
      </c>
      <c r="F203" s="91">
        <f>SUM(F205:F207)</f>
        <v>-4373.5</v>
      </c>
      <c r="G203" s="90">
        <f t="shared" si="127"/>
        <v>-1000</v>
      </c>
      <c r="H203" s="91">
        <f t="shared" si="127"/>
        <v>0</v>
      </c>
      <c r="I203" s="91">
        <f t="shared" si="127"/>
        <v>-1000</v>
      </c>
      <c r="J203" s="90">
        <f t="shared" si="127"/>
        <v>-1050</v>
      </c>
      <c r="K203" s="91">
        <f t="shared" si="127"/>
        <v>0</v>
      </c>
      <c r="L203" s="91">
        <f t="shared" si="127"/>
        <v>-1050</v>
      </c>
      <c r="M203" s="77">
        <f t="shared" si="116"/>
        <v>-50</v>
      </c>
      <c r="N203" s="77">
        <f t="shared" si="117"/>
        <v>0</v>
      </c>
      <c r="O203" s="77">
        <f t="shared" si="118"/>
        <v>-50</v>
      </c>
      <c r="P203" s="90">
        <f t="shared" ref="P203:U203" si="128">SUM(P205:P207)</f>
        <v>-1102</v>
      </c>
      <c r="Q203" s="437">
        <f t="shared" si="128"/>
        <v>0</v>
      </c>
      <c r="R203" s="91">
        <f t="shared" si="128"/>
        <v>-1102</v>
      </c>
      <c r="S203" s="90">
        <f t="shared" si="128"/>
        <v>-1158</v>
      </c>
      <c r="T203" s="91">
        <f t="shared" si="128"/>
        <v>0</v>
      </c>
      <c r="U203" s="91">
        <f t="shared" si="128"/>
        <v>-1158</v>
      </c>
      <c r="V203" s="73"/>
      <c r="W203" s="82"/>
    </row>
    <row r="204" spans="1:23" x14ac:dyDescent="0.15">
      <c r="A204" s="62"/>
      <c r="B204" s="61" t="s">
        <v>366</v>
      </c>
      <c r="C204" s="62"/>
      <c r="D204" s="86"/>
      <c r="E204" s="86"/>
      <c r="F204" s="87"/>
      <c r="G204" s="86"/>
      <c r="H204" s="86"/>
      <c r="I204" s="87"/>
      <c r="J204" s="86"/>
      <c r="K204" s="86"/>
      <c r="L204" s="87"/>
      <c r="M204" s="77"/>
      <c r="N204" s="77"/>
      <c r="O204" s="77"/>
      <c r="P204" s="86"/>
      <c r="Q204" s="433"/>
      <c r="R204" s="87"/>
      <c r="S204" s="86"/>
      <c r="T204" s="86"/>
      <c r="U204" s="87"/>
      <c r="V204" s="73"/>
      <c r="W204" s="82"/>
    </row>
    <row r="205" spans="1:23" x14ac:dyDescent="0.15">
      <c r="A205" s="62">
        <v>6110</v>
      </c>
      <c r="B205" s="61" t="s">
        <v>735</v>
      </c>
      <c r="C205" s="62" t="s">
        <v>295</v>
      </c>
      <c r="D205" s="84">
        <f>SUM(E205,F205)</f>
        <v>0</v>
      </c>
      <c r="E205" s="84"/>
      <c r="F205" s="85"/>
      <c r="G205" s="84">
        <f>SUM(H205,I205)</f>
        <v>0</v>
      </c>
      <c r="H205" s="84"/>
      <c r="I205" s="85"/>
      <c r="J205" s="84">
        <f>SUM(K205,L205)</f>
        <v>0</v>
      </c>
      <c r="K205" s="84"/>
      <c r="L205" s="85"/>
      <c r="M205" s="77">
        <f t="shared" si="116"/>
        <v>0</v>
      </c>
      <c r="N205" s="77">
        <f t="shared" si="117"/>
        <v>0</v>
      </c>
      <c r="O205" s="77">
        <f t="shared" si="118"/>
        <v>0</v>
      </c>
      <c r="P205" s="84">
        <f>SUM(Q205,R205)</f>
        <v>0</v>
      </c>
      <c r="Q205" s="429"/>
      <c r="R205" s="85"/>
      <c r="S205" s="84">
        <f>SUM(T205,U205)</f>
        <v>0</v>
      </c>
      <c r="T205" s="84"/>
      <c r="U205" s="85"/>
      <c r="V205" s="73"/>
      <c r="W205" s="82"/>
    </row>
    <row r="206" spans="1:23" x14ac:dyDescent="0.15">
      <c r="A206" s="62">
        <v>6120</v>
      </c>
      <c r="B206" s="61" t="s">
        <v>736</v>
      </c>
      <c r="C206" s="62" t="s">
        <v>296</v>
      </c>
      <c r="D206" s="84">
        <f>SUM(E206,F206)</f>
        <v>0</v>
      </c>
      <c r="E206" s="84"/>
      <c r="F206" s="85"/>
      <c r="G206" s="84">
        <f>SUM(H206,I206)</f>
        <v>0</v>
      </c>
      <c r="H206" s="84"/>
      <c r="I206" s="85"/>
      <c r="J206" s="84">
        <f>SUM(K206,L206)</f>
        <v>0</v>
      </c>
      <c r="K206" s="84"/>
      <c r="L206" s="85"/>
      <c r="M206" s="77">
        <f t="shared" si="116"/>
        <v>0</v>
      </c>
      <c r="N206" s="77">
        <f t="shared" si="117"/>
        <v>0</v>
      </c>
      <c r="O206" s="77">
        <f t="shared" si="118"/>
        <v>0</v>
      </c>
      <c r="P206" s="84">
        <f>SUM(Q206,R206)</f>
        <v>0</v>
      </c>
      <c r="Q206" s="429"/>
      <c r="R206" s="85"/>
      <c r="S206" s="84">
        <f>SUM(T206,U206)</f>
        <v>0</v>
      </c>
      <c r="T206" s="84"/>
      <c r="U206" s="85"/>
      <c r="V206" s="73"/>
      <c r="W206" s="82"/>
    </row>
    <row r="207" spans="1:23" x14ac:dyDescent="0.15">
      <c r="A207" s="62">
        <v>6130</v>
      </c>
      <c r="B207" s="61" t="s">
        <v>737</v>
      </c>
      <c r="C207" s="62" t="s">
        <v>738</v>
      </c>
      <c r="D207" s="84">
        <f>SUM(E207,F207)</f>
        <v>-4373.5</v>
      </c>
      <c r="E207" s="84"/>
      <c r="F207" s="85">
        <v>-4373.5</v>
      </c>
      <c r="G207" s="84">
        <f>SUM(H207,I207)</f>
        <v>-1000</v>
      </c>
      <c r="H207" s="84"/>
      <c r="I207" s="85">
        <v>-1000</v>
      </c>
      <c r="J207" s="84">
        <f>SUM(K207,L207)</f>
        <v>-1050</v>
      </c>
      <c r="K207" s="84"/>
      <c r="L207" s="85">
        <v>-1050</v>
      </c>
      <c r="M207" s="77">
        <f t="shared" si="116"/>
        <v>-50</v>
      </c>
      <c r="N207" s="77">
        <f t="shared" si="117"/>
        <v>0</v>
      </c>
      <c r="O207" s="77">
        <f t="shared" si="118"/>
        <v>-50</v>
      </c>
      <c r="P207" s="84">
        <f>SUM(Q207,R207)</f>
        <v>-1102</v>
      </c>
      <c r="Q207" s="429"/>
      <c r="R207" s="85">
        <v>-1102</v>
      </c>
      <c r="S207" s="84">
        <f>SUM(T207,U207)</f>
        <v>-1158</v>
      </c>
      <c r="T207" s="84"/>
      <c r="U207" s="85">
        <v>-1158</v>
      </c>
      <c r="V207" s="73"/>
      <c r="W207" s="82"/>
    </row>
    <row r="208" spans="1:23" ht="21" x14ac:dyDescent="0.15">
      <c r="A208" s="88">
        <v>6200</v>
      </c>
      <c r="B208" s="89" t="s">
        <v>739</v>
      </c>
      <c r="C208" s="88" t="s">
        <v>248</v>
      </c>
      <c r="D208" s="90">
        <f t="shared" ref="D208:L208" si="129">SUM(D210:D211)</f>
        <v>0</v>
      </c>
      <c r="E208" s="91">
        <f t="shared" si="129"/>
        <v>0</v>
      </c>
      <c r="F208" s="91">
        <f t="shared" si="129"/>
        <v>0</v>
      </c>
      <c r="G208" s="90">
        <f t="shared" si="129"/>
        <v>0</v>
      </c>
      <c r="H208" s="91">
        <f t="shared" si="129"/>
        <v>0</v>
      </c>
      <c r="I208" s="91">
        <f t="shared" si="129"/>
        <v>0</v>
      </c>
      <c r="J208" s="90">
        <f t="shared" si="129"/>
        <v>0</v>
      </c>
      <c r="K208" s="91">
        <f t="shared" si="129"/>
        <v>0</v>
      </c>
      <c r="L208" s="91">
        <f t="shared" si="129"/>
        <v>0</v>
      </c>
      <c r="M208" s="77">
        <f t="shared" si="116"/>
        <v>0</v>
      </c>
      <c r="N208" s="77">
        <f t="shared" si="117"/>
        <v>0</v>
      </c>
      <c r="O208" s="77">
        <f t="shared" si="118"/>
        <v>0</v>
      </c>
      <c r="P208" s="90">
        <f t="shared" ref="P208:U208" si="130">SUM(P210:P211)</f>
        <v>0</v>
      </c>
      <c r="Q208" s="437">
        <f t="shared" si="130"/>
        <v>0</v>
      </c>
      <c r="R208" s="91">
        <f t="shared" si="130"/>
        <v>0</v>
      </c>
      <c r="S208" s="90">
        <f t="shared" si="130"/>
        <v>0</v>
      </c>
      <c r="T208" s="91">
        <f t="shared" si="130"/>
        <v>0</v>
      </c>
      <c r="U208" s="91">
        <f t="shared" si="130"/>
        <v>0</v>
      </c>
      <c r="V208" s="73"/>
      <c r="W208" s="82"/>
    </row>
    <row r="209" spans="1:23" x14ac:dyDescent="0.15">
      <c r="A209" s="62"/>
      <c r="B209" s="61" t="s">
        <v>366</v>
      </c>
      <c r="C209" s="62"/>
      <c r="D209" s="86"/>
      <c r="E209" s="86"/>
      <c r="F209" s="87"/>
      <c r="G209" s="86"/>
      <c r="H209" s="86"/>
      <c r="I209" s="87"/>
      <c r="J209" s="86"/>
      <c r="K209" s="86"/>
      <c r="L209" s="87"/>
      <c r="M209" s="77"/>
      <c r="N209" s="77"/>
      <c r="O209" s="77"/>
      <c r="P209" s="86"/>
      <c r="Q209" s="433"/>
      <c r="R209" s="87"/>
      <c r="S209" s="86"/>
      <c r="T209" s="86"/>
      <c r="U209" s="87"/>
      <c r="V209" s="73"/>
      <c r="W209" s="82"/>
    </row>
    <row r="210" spans="1:23" ht="21" x14ac:dyDescent="0.15">
      <c r="A210" s="62">
        <v>6210</v>
      </c>
      <c r="B210" s="61" t="s">
        <v>740</v>
      </c>
      <c r="C210" s="62" t="s">
        <v>741</v>
      </c>
      <c r="D210" s="84">
        <f>SUM(E210,F210)</f>
        <v>0</v>
      </c>
      <c r="E210" s="84"/>
      <c r="F210" s="85"/>
      <c r="G210" s="84">
        <f>SUM(H210,I210)</f>
        <v>0</v>
      </c>
      <c r="H210" s="84"/>
      <c r="I210" s="85"/>
      <c r="J210" s="84">
        <f>SUM(K210,L210)</f>
        <v>0</v>
      </c>
      <c r="K210" s="84"/>
      <c r="L210" s="85"/>
      <c r="M210" s="77">
        <f t="shared" si="116"/>
        <v>0</v>
      </c>
      <c r="N210" s="77">
        <f t="shared" si="117"/>
        <v>0</v>
      </c>
      <c r="O210" s="77">
        <f t="shared" si="118"/>
        <v>0</v>
      </c>
      <c r="P210" s="84">
        <f>SUM(Q210,R210)</f>
        <v>0</v>
      </c>
      <c r="Q210" s="429"/>
      <c r="R210" s="85"/>
      <c r="S210" s="84">
        <f>SUM(T210,U210)</f>
        <v>0</v>
      </c>
      <c r="T210" s="84"/>
      <c r="U210" s="85"/>
      <c r="V210" s="73"/>
      <c r="W210" s="82"/>
    </row>
    <row r="211" spans="1:23" ht="21" x14ac:dyDescent="0.15">
      <c r="A211" s="88">
        <v>6220</v>
      </c>
      <c r="B211" s="89" t="s">
        <v>742</v>
      </c>
      <c r="C211" s="88" t="s">
        <v>248</v>
      </c>
      <c r="D211" s="90">
        <f t="shared" ref="D211:L211" si="131">SUM(D213:D215)</f>
        <v>0</v>
      </c>
      <c r="E211" s="91">
        <f t="shared" si="131"/>
        <v>0</v>
      </c>
      <c r="F211" s="91">
        <f t="shared" si="131"/>
        <v>0</v>
      </c>
      <c r="G211" s="90">
        <f t="shared" si="131"/>
        <v>0</v>
      </c>
      <c r="H211" s="91">
        <f t="shared" si="131"/>
        <v>0</v>
      </c>
      <c r="I211" s="91">
        <f t="shared" si="131"/>
        <v>0</v>
      </c>
      <c r="J211" s="90">
        <f t="shared" si="131"/>
        <v>0</v>
      </c>
      <c r="K211" s="91">
        <f t="shared" si="131"/>
        <v>0</v>
      </c>
      <c r="L211" s="91">
        <f t="shared" si="131"/>
        <v>0</v>
      </c>
      <c r="M211" s="77">
        <f t="shared" si="116"/>
        <v>0</v>
      </c>
      <c r="N211" s="77">
        <f t="shared" si="117"/>
        <v>0</v>
      </c>
      <c r="O211" s="77">
        <f t="shared" si="118"/>
        <v>0</v>
      </c>
      <c r="P211" s="90">
        <f t="shared" ref="P211:U211" si="132">SUM(P213:P215)</f>
        <v>0</v>
      </c>
      <c r="Q211" s="437">
        <f t="shared" si="132"/>
        <v>0</v>
      </c>
      <c r="R211" s="91">
        <f t="shared" si="132"/>
        <v>0</v>
      </c>
      <c r="S211" s="90">
        <f t="shared" si="132"/>
        <v>0</v>
      </c>
      <c r="T211" s="91">
        <f t="shared" si="132"/>
        <v>0</v>
      </c>
      <c r="U211" s="91">
        <f t="shared" si="132"/>
        <v>0</v>
      </c>
      <c r="V211" s="73"/>
      <c r="W211" s="82"/>
    </row>
    <row r="212" spans="1:23" x14ac:dyDescent="0.15">
      <c r="A212" s="62"/>
      <c r="B212" s="61" t="s">
        <v>356</v>
      </c>
      <c r="C212" s="62"/>
      <c r="D212" s="86"/>
      <c r="E212" s="86"/>
      <c r="F212" s="87"/>
      <c r="G212" s="86"/>
      <c r="H212" s="86"/>
      <c r="I212" s="87"/>
      <c r="J212" s="86"/>
      <c r="K212" s="86"/>
      <c r="L212" s="87"/>
      <c r="M212" s="77">
        <f t="shared" si="116"/>
        <v>0</v>
      </c>
      <c r="N212" s="77">
        <f t="shared" si="117"/>
        <v>0</v>
      </c>
      <c r="O212" s="77">
        <f t="shared" si="118"/>
        <v>0</v>
      </c>
      <c r="P212" s="86"/>
      <c r="Q212" s="433"/>
      <c r="R212" s="87"/>
      <c r="S212" s="86"/>
      <c r="T212" s="86"/>
      <c r="U212" s="87"/>
      <c r="V212" s="73"/>
      <c r="W212" s="82"/>
    </row>
    <row r="213" spans="1:23" x14ac:dyDescent="0.15">
      <c r="A213" s="62">
        <v>6221</v>
      </c>
      <c r="B213" s="61" t="s">
        <v>743</v>
      </c>
      <c r="C213" s="62" t="s">
        <v>744</v>
      </c>
      <c r="D213" s="84">
        <f>SUM(E213,F213)</f>
        <v>0</v>
      </c>
      <c r="E213" s="84"/>
      <c r="F213" s="85"/>
      <c r="G213" s="84">
        <f>SUM(H213,I213)</f>
        <v>0</v>
      </c>
      <c r="H213" s="84"/>
      <c r="I213" s="85"/>
      <c r="J213" s="84">
        <f>SUM(K213,L213)</f>
        <v>0</v>
      </c>
      <c r="K213" s="84"/>
      <c r="L213" s="85"/>
      <c r="M213" s="77">
        <f t="shared" si="116"/>
        <v>0</v>
      </c>
      <c r="N213" s="77">
        <f t="shared" si="117"/>
        <v>0</v>
      </c>
      <c r="O213" s="77">
        <f t="shared" si="118"/>
        <v>0</v>
      </c>
      <c r="P213" s="84">
        <f>SUM(Q213,R213)</f>
        <v>0</v>
      </c>
      <c r="Q213" s="429"/>
      <c r="R213" s="85"/>
      <c r="S213" s="84">
        <f>SUM(T213,U213)</f>
        <v>0</v>
      </c>
      <c r="T213" s="84"/>
      <c r="U213" s="85"/>
      <c r="V213" s="73"/>
      <c r="W213" s="82"/>
    </row>
    <row r="214" spans="1:23" x14ac:dyDescent="0.15">
      <c r="A214" s="62">
        <v>6222</v>
      </c>
      <c r="B214" s="61" t="s">
        <v>745</v>
      </c>
      <c r="C214" s="62" t="s">
        <v>746</v>
      </c>
      <c r="D214" s="84">
        <f>SUM(E214,F214)</f>
        <v>0</v>
      </c>
      <c r="E214" s="84"/>
      <c r="F214" s="85"/>
      <c r="G214" s="84">
        <f>SUM(H214,I214)</f>
        <v>0</v>
      </c>
      <c r="H214" s="84"/>
      <c r="I214" s="85"/>
      <c r="J214" s="84">
        <f>SUM(K214,L214)</f>
        <v>0</v>
      </c>
      <c r="K214" s="84"/>
      <c r="L214" s="85"/>
      <c r="M214" s="77">
        <f t="shared" si="116"/>
        <v>0</v>
      </c>
      <c r="N214" s="77">
        <f t="shared" si="117"/>
        <v>0</v>
      </c>
      <c r="O214" s="77">
        <f t="shared" si="118"/>
        <v>0</v>
      </c>
      <c r="P214" s="84">
        <f>SUM(Q214,R214)</f>
        <v>0</v>
      </c>
      <c r="Q214" s="429"/>
      <c r="R214" s="85"/>
      <c r="S214" s="84">
        <f>SUM(T214,U214)</f>
        <v>0</v>
      </c>
      <c r="T214" s="84"/>
      <c r="U214" s="85"/>
      <c r="V214" s="73"/>
      <c r="W214" s="82"/>
    </row>
    <row r="215" spans="1:23" ht="21" x14ac:dyDescent="0.15">
      <c r="A215" s="62">
        <v>6223</v>
      </c>
      <c r="B215" s="61" t="s">
        <v>747</v>
      </c>
      <c r="C215" s="62" t="s">
        <v>748</v>
      </c>
      <c r="D215" s="84">
        <f>SUM(E215,F215)</f>
        <v>0</v>
      </c>
      <c r="E215" s="84"/>
      <c r="F215" s="85"/>
      <c r="G215" s="84">
        <f>SUM(H215,I215)</f>
        <v>0</v>
      </c>
      <c r="H215" s="84"/>
      <c r="I215" s="85"/>
      <c r="J215" s="84">
        <f>SUM(K215,L215)</f>
        <v>0</v>
      </c>
      <c r="K215" s="84"/>
      <c r="L215" s="85"/>
      <c r="M215" s="77">
        <f t="shared" si="116"/>
        <v>0</v>
      </c>
      <c r="N215" s="77">
        <f t="shared" si="117"/>
        <v>0</v>
      </c>
      <c r="O215" s="77">
        <f t="shared" si="118"/>
        <v>0</v>
      </c>
      <c r="P215" s="84">
        <f>SUM(Q215,R215)</f>
        <v>0</v>
      </c>
      <c r="Q215" s="429"/>
      <c r="R215" s="85"/>
      <c r="S215" s="84">
        <f>SUM(T215,U215)</f>
        <v>0</v>
      </c>
      <c r="T215" s="84"/>
      <c r="U215" s="85"/>
      <c r="V215" s="73"/>
      <c r="W215" s="82"/>
    </row>
    <row r="216" spans="1:23" ht="21" x14ac:dyDescent="0.15">
      <c r="A216" s="88">
        <v>6300</v>
      </c>
      <c r="B216" s="89" t="s">
        <v>749</v>
      </c>
      <c r="C216" s="88" t="s">
        <v>248</v>
      </c>
      <c r="D216" s="90">
        <f t="shared" ref="D216:L216" si="133">SUM(D218)</f>
        <v>0</v>
      </c>
      <c r="E216" s="91">
        <f t="shared" si="133"/>
        <v>0</v>
      </c>
      <c r="F216" s="91">
        <f t="shared" si="133"/>
        <v>0</v>
      </c>
      <c r="G216" s="90">
        <f t="shared" si="133"/>
        <v>0</v>
      </c>
      <c r="H216" s="91">
        <f t="shared" si="133"/>
        <v>0</v>
      </c>
      <c r="I216" s="91">
        <f t="shared" si="133"/>
        <v>0</v>
      </c>
      <c r="J216" s="90">
        <f t="shared" si="133"/>
        <v>0</v>
      </c>
      <c r="K216" s="91">
        <f t="shared" si="133"/>
        <v>0</v>
      </c>
      <c r="L216" s="91">
        <f t="shared" si="133"/>
        <v>0</v>
      </c>
      <c r="M216" s="77">
        <f t="shared" si="116"/>
        <v>0</v>
      </c>
      <c r="N216" s="77">
        <f t="shared" si="117"/>
        <v>0</v>
      </c>
      <c r="O216" s="77">
        <f t="shared" si="118"/>
        <v>0</v>
      </c>
      <c r="P216" s="90">
        <f t="shared" ref="P216:U216" si="134">SUM(P218)</f>
        <v>0</v>
      </c>
      <c r="Q216" s="437">
        <f t="shared" si="134"/>
        <v>0</v>
      </c>
      <c r="R216" s="91">
        <f t="shared" si="134"/>
        <v>0</v>
      </c>
      <c r="S216" s="90">
        <f t="shared" si="134"/>
        <v>0</v>
      </c>
      <c r="T216" s="91">
        <f t="shared" si="134"/>
        <v>0</v>
      </c>
      <c r="U216" s="91">
        <f t="shared" si="134"/>
        <v>0</v>
      </c>
      <c r="V216" s="73"/>
      <c r="W216" s="82"/>
    </row>
    <row r="217" spans="1:23" x14ac:dyDescent="0.15">
      <c r="A217" s="62"/>
      <c r="B217" s="61" t="s">
        <v>366</v>
      </c>
      <c r="C217" s="62"/>
      <c r="D217" s="86"/>
      <c r="E217" s="86"/>
      <c r="F217" s="87"/>
      <c r="G217" s="86"/>
      <c r="H217" s="86"/>
      <c r="I217" s="87"/>
      <c r="J217" s="86"/>
      <c r="K217" s="86"/>
      <c r="L217" s="87"/>
      <c r="M217" s="77"/>
      <c r="N217" s="77"/>
      <c r="O217" s="77"/>
      <c r="P217" s="86"/>
      <c r="Q217" s="433"/>
      <c r="R217" s="87"/>
      <c r="S217" s="86"/>
      <c r="T217" s="86"/>
      <c r="U217" s="87"/>
      <c r="V217" s="73"/>
      <c r="W217" s="82"/>
    </row>
    <row r="218" spans="1:23" x14ac:dyDescent="0.15">
      <c r="A218" s="62">
        <v>6310</v>
      </c>
      <c r="B218" s="61" t="s">
        <v>750</v>
      </c>
      <c r="C218" s="62" t="s">
        <v>751</v>
      </c>
      <c r="D218" s="84">
        <f>SUM(E218,F218)</f>
        <v>0</v>
      </c>
      <c r="E218" s="84"/>
      <c r="F218" s="85"/>
      <c r="G218" s="84">
        <f>SUM(H218,I218)</f>
        <v>0</v>
      </c>
      <c r="H218" s="84"/>
      <c r="I218" s="85"/>
      <c r="J218" s="84">
        <f>SUM(K218,L218)</f>
        <v>0</v>
      </c>
      <c r="K218" s="84"/>
      <c r="L218" s="85"/>
      <c r="M218" s="77">
        <f t="shared" si="116"/>
        <v>0</v>
      </c>
      <c r="N218" s="77">
        <f t="shared" si="117"/>
        <v>0</v>
      </c>
      <c r="O218" s="77">
        <f t="shared" si="118"/>
        <v>0</v>
      </c>
      <c r="P218" s="84">
        <f>SUM(Q218,R218)</f>
        <v>0</v>
      </c>
      <c r="Q218" s="429"/>
      <c r="R218" s="85"/>
      <c r="S218" s="84">
        <f>SUM(T218,U218)</f>
        <v>0</v>
      </c>
      <c r="T218" s="84"/>
      <c r="U218" s="85"/>
      <c r="V218" s="73"/>
      <c r="W218" s="82"/>
    </row>
    <row r="219" spans="1:23" ht="21" x14ac:dyDescent="0.15">
      <c r="A219" s="88">
        <v>6400</v>
      </c>
      <c r="B219" s="89" t="s">
        <v>752</v>
      </c>
      <c r="C219" s="88" t="s">
        <v>248</v>
      </c>
      <c r="D219" s="90">
        <f t="shared" ref="D219:L219" si="135">SUM(D221:D224)</f>
        <v>-24276</v>
      </c>
      <c r="E219" s="91">
        <f t="shared" si="135"/>
        <v>0</v>
      </c>
      <c r="F219" s="91">
        <f t="shared" si="135"/>
        <v>-24276</v>
      </c>
      <c r="G219" s="90">
        <f t="shared" si="135"/>
        <v>-2000</v>
      </c>
      <c r="H219" s="91">
        <f t="shared" si="135"/>
        <v>0</v>
      </c>
      <c r="I219" s="91">
        <f t="shared" si="135"/>
        <v>-2000</v>
      </c>
      <c r="J219" s="90">
        <f t="shared" si="135"/>
        <v>-2100</v>
      </c>
      <c r="K219" s="91">
        <f t="shared" si="135"/>
        <v>0</v>
      </c>
      <c r="L219" s="91">
        <f t="shared" si="135"/>
        <v>-2100</v>
      </c>
      <c r="M219" s="77">
        <f t="shared" si="116"/>
        <v>-100</v>
      </c>
      <c r="N219" s="77">
        <f t="shared" si="117"/>
        <v>0</v>
      </c>
      <c r="O219" s="77">
        <f t="shared" si="118"/>
        <v>-100</v>
      </c>
      <c r="P219" s="90">
        <f t="shared" ref="P219:U219" si="136">SUM(P221:P224)</f>
        <v>-2205</v>
      </c>
      <c r="Q219" s="437">
        <f t="shared" si="136"/>
        <v>0</v>
      </c>
      <c r="R219" s="91">
        <f t="shared" si="136"/>
        <v>-2205</v>
      </c>
      <c r="S219" s="90">
        <f t="shared" si="136"/>
        <v>-2315</v>
      </c>
      <c r="T219" s="91">
        <f t="shared" si="136"/>
        <v>0</v>
      </c>
      <c r="U219" s="91">
        <f t="shared" si="136"/>
        <v>-2315</v>
      </c>
      <c r="V219" s="73"/>
      <c r="W219" s="82"/>
    </row>
    <row r="220" spans="1:23" x14ac:dyDescent="0.15">
      <c r="A220" s="62"/>
      <c r="B220" s="61" t="s">
        <v>366</v>
      </c>
      <c r="C220" s="62"/>
      <c r="D220" s="86"/>
      <c r="E220" s="86"/>
      <c r="F220" s="87"/>
      <c r="G220" s="86"/>
      <c r="H220" s="86"/>
      <c r="I220" s="87"/>
      <c r="J220" s="86"/>
      <c r="K220" s="86"/>
      <c r="L220" s="87"/>
      <c r="M220" s="77"/>
      <c r="N220" s="77"/>
      <c r="O220" s="77"/>
      <c r="P220" s="86"/>
      <c r="Q220" s="433"/>
      <c r="R220" s="87"/>
      <c r="S220" s="86"/>
      <c r="T220" s="86"/>
      <c r="U220" s="87"/>
      <c r="V220" s="73"/>
      <c r="W220" s="82"/>
    </row>
    <row r="221" spans="1:23" x14ac:dyDescent="0.15">
      <c r="A221" s="62">
        <v>6410</v>
      </c>
      <c r="B221" s="61" t="s">
        <v>753</v>
      </c>
      <c r="C221" s="62" t="s">
        <v>297</v>
      </c>
      <c r="D221" s="84">
        <f>SUM(E221,F221)</f>
        <v>-24276</v>
      </c>
      <c r="E221" s="84"/>
      <c r="F221" s="85">
        <v>-24276</v>
      </c>
      <c r="G221" s="84">
        <f>SUM(H221,I221)</f>
        <v>-2000</v>
      </c>
      <c r="H221" s="84"/>
      <c r="I221" s="85">
        <v>-2000</v>
      </c>
      <c r="J221" s="84">
        <f>SUM(K221,L221)</f>
        <v>-2100</v>
      </c>
      <c r="K221" s="84"/>
      <c r="L221" s="85">
        <v>-2100</v>
      </c>
      <c r="M221" s="77">
        <f t="shared" si="116"/>
        <v>-100</v>
      </c>
      <c r="N221" s="77">
        <f t="shared" si="117"/>
        <v>0</v>
      </c>
      <c r="O221" s="77">
        <f t="shared" si="118"/>
        <v>-100</v>
      </c>
      <c r="P221" s="84">
        <f>SUM(Q221,R221)</f>
        <v>-2205</v>
      </c>
      <c r="Q221" s="429"/>
      <c r="R221" s="85">
        <v>-2205</v>
      </c>
      <c r="S221" s="84">
        <f>SUM(T221,U221)</f>
        <v>-2315</v>
      </c>
      <c r="T221" s="84"/>
      <c r="U221" s="85">
        <v>-2315</v>
      </c>
      <c r="V221" s="73"/>
      <c r="W221" s="82"/>
    </row>
    <row r="222" spans="1:23" x14ac:dyDescent="0.15">
      <c r="A222" s="62">
        <v>6420</v>
      </c>
      <c r="B222" s="61" t="s">
        <v>754</v>
      </c>
      <c r="C222" s="62" t="s">
        <v>755</v>
      </c>
      <c r="D222" s="84">
        <f>SUM(E222,F222)</f>
        <v>0</v>
      </c>
      <c r="E222" s="84"/>
      <c r="F222" s="85"/>
      <c r="G222" s="84">
        <f>SUM(H222,I222)</f>
        <v>0</v>
      </c>
      <c r="H222" s="84"/>
      <c r="I222" s="85"/>
      <c r="J222" s="84">
        <f>SUM(K222,L222)</f>
        <v>0</v>
      </c>
      <c r="K222" s="84"/>
      <c r="L222" s="85"/>
      <c r="M222" s="77">
        <f t="shared" si="116"/>
        <v>0</v>
      </c>
      <c r="N222" s="77">
        <f t="shared" si="117"/>
        <v>0</v>
      </c>
      <c r="O222" s="77">
        <f t="shared" si="118"/>
        <v>0</v>
      </c>
      <c r="P222" s="84">
        <f>SUM(Q222,R222)</f>
        <v>0</v>
      </c>
      <c r="Q222" s="429"/>
      <c r="R222" s="85"/>
      <c r="S222" s="84">
        <f>SUM(T222,U222)</f>
        <v>0</v>
      </c>
      <c r="T222" s="84"/>
      <c r="U222" s="85"/>
      <c r="V222" s="73"/>
      <c r="W222" s="82"/>
    </row>
    <row r="223" spans="1:23" ht="21" x14ac:dyDescent="0.15">
      <c r="A223" s="62">
        <v>6430</v>
      </c>
      <c r="B223" s="61" t="s">
        <v>756</v>
      </c>
      <c r="C223" s="62" t="s">
        <v>757</v>
      </c>
      <c r="D223" s="84">
        <f>SUM(E223,F223)</f>
        <v>0</v>
      </c>
      <c r="E223" s="84"/>
      <c r="F223" s="85"/>
      <c r="G223" s="84">
        <f>SUM(H223,I223)</f>
        <v>0</v>
      </c>
      <c r="H223" s="84"/>
      <c r="I223" s="85"/>
      <c r="J223" s="84">
        <f>SUM(K223,L223)</f>
        <v>0</v>
      </c>
      <c r="K223" s="84"/>
      <c r="L223" s="85"/>
      <c r="M223" s="77">
        <f t="shared" si="116"/>
        <v>0</v>
      </c>
      <c r="N223" s="77">
        <f t="shared" si="117"/>
        <v>0</v>
      </c>
      <c r="O223" s="77">
        <f t="shared" si="118"/>
        <v>0</v>
      </c>
      <c r="P223" s="84">
        <f>SUM(Q223,R223)</f>
        <v>0</v>
      </c>
      <c r="Q223" s="429"/>
      <c r="R223" s="85"/>
      <c r="S223" s="84">
        <f>SUM(T223,U223)</f>
        <v>0</v>
      </c>
      <c r="T223" s="84"/>
      <c r="U223" s="85"/>
      <c r="V223" s="73"/>
      <c r="W223" s="82"/>
    </row>
    <row r="224" spans="1:23" ht="21" x14ac:dyDescent="0.15">
      <c r="A224" s="62">
        <v>6440</v>
      </c>
      <c r="B224" s="61" t="s">
        <v>758</v>
      </c>
      <c r="C224" s="62" t="s">
        <v>759</v>
      </c>
      <c r="D224" s="84">
        <f>SUM(E224,F224)</f>
        <v>0</v>
      </c>
      <c r="E224" s="84"/>
      <c r="F224" s="85"/>
      <c r="G224" s="84">
        <f>SUM(H224,I224)</f>
        <v>0</v>
      </c>
      <c r="H224" s="84"/>
      <c r="I224" s="85"/>
      <c r="J224" s="84">
        <f>SUM(K224,L224)</f>
        <v>0</v>
      </c>
      <c r="K224" s="84"/>
      <c r="L224" s="85"/>
      <c r="M224" s="77">
        <f t="shared" si="116"/>
        <v>0</v>
      </c>
      <c r="N224" s="77">
        <f t="shared" si="117"/>
        <v>0</v>
      </c>
      <c r="O224" s="77">
        <f t="shared" si="118"/>
        <v>0</v>
      </c>
      <c r="P224" s="84">
        <f>SUM(Q224,R224)</f>
        <v>0</v>
      </c>
      <c r="Q224" s="429"/>
      <c r="R224" s="85"/>
      <c r="S224" s="84">
        <f>SUM(T224,U224)</f>
        <v>0</v>
      </c>
      <c r="T224" s="84"/>
      <c r="U224" s="85"/>
      <c r="V224" s="73"/>
      <c r="W224" s="82"/>
    </row>
    <row r="225" spans="7:22" x14ac:dyDescent="0.15">
      <c r="G225" s="83"/>
      <c r="H225" s="362"/>
      <c r="I225" s="362"/>
      <c r="J225" s="83"/>
      <c r="K225" s="362"/>
      <c r="L225" s="362"/>
      <c r="M225" s="83"/>
      <c r="N225" s="83"/>
      <c r="O225" s="83"/>
      <c r="P225" s="83"/>
      <c r="Q225" s="438"/>
      <c r="R225" s="362"/>
      <c r="S225" s="83"/>
      <c r="T225" s="362"/>
      <c r="U225" s="362"/>
      <c r="V225" s="83"/>
    </row>
  </sheetData>
  <mergeCells count="24">
    <mergeCell ref="A2:K2"/>
    <mergeCell ref="T2:V2"/>
    <mergeCell ref="N5:O5"/>
    <mergeCell ref="P5:P6"/>
    <mergeCell ref="Q5:R5"/>
    <mergeCell ref="S5:S6"/>
    <mergeCell ref="T5:U5"/>
    <mergeCell ref="V5:V6"/>
    <mergeCell ref="G4:I4"/>
    <mergeCell ref="J4:L4"/>
    <mergeCell ref="M4:O4"/>
    <mergeCell ref="P4:R4"/>
    <mergeCell ref="S4:U4"/>
    <mergeCell ref="G5:G6"/>
    <mergeCell ref="H5:I5"/>
    <mergeCell ref="J5:J6"/>
    <mergeCell ref="K5:L5"/>
    <mergeCell ref="M5:M6"/>
    <mergeCell ref="A4:A6"/>
    <mergeCell ref="B4:B6"/>
    <mergeCell ref="C4:C6"/>
    <mergeCell ref="D4:F4"/>
    <mergeCell ref="D5:D6"/>
    <mergeCell ref="E5:F5"/>
  </mergeCells>
  <pageMargins left="0.19685039370078741" right="0" top="0.15748031496062992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V24"/>
  <sheetViews>
    <sheetView zoomScale="120" zoomScaleNormal="120" workbookViewId="0">
      <selection activeCell="E10" sqref="E10"/>
    </sheetView>
  </sheetViews>
  <sheetFormatPr defaultRowHeight="12.75" customHeight="1" x14ac:dyDescent="0.15"/>
  <cols>
    <col min="1" max="1" width="11.5" style="2" customWidth="1"/>
    <col min="2" max="2" width="45" style="3" customWidth="1"/>
    <col min="3" max="8" width="12.6640625" style="3" customWidth="1"/>
    <col min="9" max="9" width="12.6640625" style="1" customWidth="1"/>
    <col min="10" max="10" width="13.33203125" style="1" customWidth="1"/>
    <col min="11" max="15" width="12.33203125" style="1" customWidth="1"/>
    <col min="16" max="17" width="14.33203125" style="1" customWidth="1"/>
    <col min="18" max="18" width="13.1640625" style="1" customWidth="1"/>
    <col min="19" max="20" width="14.5" style="1" customWidth="1"/>
    <col min="21" max="21" width="21.5" customWidth="1"/>
  </cols>
  <sheetData>
    <row r="2" spans="1:22" ht="30" customHeight="1" x14ac:dyDescent="0.15">
      <c r="K2" s="4"/>
      <c r="L2" s="4"/>
      <c r="M2" s="4"/>
      <c r="N2" s="4"/>
      <c r="Q2" s="4"/>
      <c r="T2" s="456" t="s">
        <v>304</v>
      </c>
      <c r="U2" s="456"/>
      <c r="V2" s="46"/>
    </row>
    <row r="3" spans="1:22" ht="21.75" customHeight="1" x14ac:dyDescent="0.15">
      <c r="A3" s="449" t="s">
        <v>311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</row>
    <row r="4" spans="1:22" ht="20.25" customHeight="1" thickBot="1" x14ac:dyDescent="0.2">
      <c r="U4" s="31" t="s">
        <v>0</v>
      </c>
    </row>
    <row r="5" spans="1:22" ht="30.75" customHeight="1" x14ac:dyDescent="0.15">
      <c r="A5" s="484"/>
      <c r="B5" s="482"/>
      <c r="C5" s="447" t="s">
        <v>312</v>
      </c>
      <c r="D5" s="447"/>
      <c r="E5" s="447"/>
      <c r="F5" s="447" t="s">
        <v>313</v>
      </c>
      <c r="G5" s="447"/>
      <c r="H5" s="447"/>
      <c r="I5" s="447" t="s">
        <v>182</v>
      </c>
      <c r="J5" s="447"/>
      <c r="K5" s="447"/>
      <c r="L5" s="450" t="s">
        <v>314</v>
      </c>
      <c r="M5" s="450"/>
      <c r="N5" s="450"/>
      <c r="O5" s="447" t="s">
        <v>183</v>
      </c>
      <c r="P5" s="447"/>
      <c r="Q5" s="447"/>
      <c r="R5" s="447" t="s">
        <v>184</v>
      </c>
      <c r="S5" s="447"/>
      <c r="T5" s="447"/>
      <c r="U5" s="41" t="s">
        <v>315</v>
      </c>
    </row>
    <row r="6" spans="1:22" ht="19.5" customHeight="1" x14ac:dyDescent="0.15">
      <c r="A6" s="485"/>
      <c r="B6" s="483"/>
      <c r="C6" s="448" t="s">
        <v>4</v>
      </c>
      <c r="D6" s="448" t="s">
        <v>5</v>
      </c>
      <c r="E6" s="448"/>
      <c r="F6" s="448" t="s">
        <v>4</v>
      </c>
      <c r="G6" s="448" t="s">
        <v>5</v>
      </c>
      <c r="H6" s="448"/>
      <c r="I6" s="448" t="s">
        <v>4</v>
      </c>
      <c r="J6" s="448" t="s">
        <v>5</v>
      </c>
      <c r="K6" s="448"/>
      <c r="L6" s="448" t="s">
        <v>4</v>
      </c>
      <c r="M6" s="448" t="s">
        <v>5</v>
      </c>
      <c r="N6" s="448"/>
      <c r="O6" s="448" t="s">
        <v>4</v>
      </c>
      <c r="P6" s="448" t="s">
        <v>5</v>
      </c>
      <c r="Q6" s="448"/>
      <c r="R6" s="448" t="s">
        <v>4</v>
      </c>
      <c r="S6" s="448" t="s">
        <v>5</v>
      </c>
      <c r="T6" s="448"/>
      <c r="U6" s="442" t="s">
        <v>316</v>
      </c>
    </row>
    <row r="7" spans="1:22" ht="49.5" customHeight="1" x14ac:dyDescent="0.15">
      <c r="A7" s="485"/>
      <c r="B7" s="483"/>
      <c r="C7" s="448"/>
      <c r="D7" s="12" t="s">
        <v>6</v>
      </c>
      <c r="E7" s="12" t="s">
        <v>7</v>
      </c>
      <c r="F7" s="448"/>
      <c r="G7" s="12" t="s">
        <v>6</v>
      </c>
      <c r="H7" s="12" t="s">
        <v>7</v>
      </c>
      <c r="I7" s="448"/>
      <c r="J7" s="12" t="s">
        <v>6</v>
      </c>
      <c r="K7" s="12" t="s">
        <v>7</v>
      </c>
      <c r="L7" s="448"/>
      <c r="M7" s="12" t="s">
        <v>6</v>
      </c>
      <c r="N7" s="12" t="s">
        <v>7</v>
      </c>
      <c r="O7" s="448"/>
      <c r="P7" s="12" t="s">
        <v>6</v>
      </c>
      <c r="Q7" s="12" t="s">
        <v>7</v>
      </c>
      <c r="R7" s="448"/>
      <c r="S7" s="12" t="s">
        <v>6</v>
      </c>
      <c r="T7" s="12" t="s">
        <v>7</v>
      </c>
      <c r="U7" s="442"/>
    </row>
    <row r="8" spans="1:22" s="6" customFormat="1" ht="21.75" customHeight="1" x14ac:dyDescent="0.15">
      <c r="A8" s="8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  <c r="U8" s="34">
        <v>21</v>
      </c>
    </row>
    <row r="9" spans="1:22" ht="18.75" customHeight="1" x14ac:dyDescent="0.15">
      <c r="A9" s="13" t="s">
        <v>1</v>
      </c>
      <c r="B9" s="10" t="s">
        <v>9</v>
      </c>
      <c r="C9" s="10"/>
      <c r="D9" s="10"/>
      <c r="E9" s="10"/>
      <c r="F9" s="10"/>
      <c r="G9" s="10"/>
      <c r="H9" s="10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43"/>
    </row>
    <row r="10" spans="1:22" s="6" customFormat="1" ht="27.75" customHeight="1" thickBot="1" x14ac:dyDescent="0.2">
      <c r="A10" s="35" t="s">
        <v>298</v>
      </c>
      <c r="B10" s="36" t="s">
        <v>299</v>
      </c>
      <c r="C10" s="104">
        <f>SUM(D10:E10)</f>
        <v>-189072.79999999993</v>
      </c>
      <c r="D10" s="104">
        <f>'2'!E10-'4'!G8</f>
        <v>145754.20000000019</v>
      </c>
      <c r="E10" s="104">
        <f>'2'!F10-'4'!H8</f>
        <v>-334827.00000000012</v>
      </c>
      <c r="F10" s="104">
        <f>SUM(G10:H10)</f>
        <v>-177341.60000000021</v>
      </c>
      <c r="G10" s="104">
        <f>'2'!H10-'4'!J8</f>
        <v>-87961.700000000186</v>
      </c>
      <c r="H10" s="104">
        <f>'2'!I10-'4'!K8</f>
        <v>-89379.900000000023</v>
      </c>
      <c r="I10" s="104">
        <f>SUM(J10:K10)</f>
        <v>-164090.80000000005</v>
      </c>
      <c r="J10" s="37">
        <f>'2'!K10-'4'!M8</f>
        <v>-70156.800000000047</v>
      </c>
      <c r="K10" s="37">
        <f>'2'!L10-'4'!N8</f>
        <v>-93934</v>
      </c>
      <c r="L10" s="37">
        <f>I10-F10</f>
        <v>13250.800000000163</v>
      </c>
      <c r="M10" s="37">
        <f>J10-G10</f>
        <v>17804.90000000014</v>
      </c>
      <c r="N10" s="37">
        <f>K10-H10</f>
        <v>-4554.0999999999767</v>
      </c>
      <c r="O10" s="104">
        <f>SUM(P10:Q10)</f>
        <v>-98654</v>
      </c>
      <c r="P10" s="37">
        <f>'2'!Q10-'4'!S8</f>
        <v>0</v>
      </c>
      <c r="Q10" s="37">
        <f>'2'!R10-'4'!T8</f>
        <v>-98654</v>
      </c>
      <c r="R10" s="104">
        <f>SUM(S10:T10)</f>
        <v>-103592</v>
      </c>
      <c r="S10" s="37">
        <f>'2'!T10-'4'!V8</f>
        <v>0</v>
      </c>
      <c r="T10" s="37">
        <f>'2'!U10-'4'!W8</f>
        <v>-103592</v>
      </c>
      <c r="U10" s="45"/>
    </row>
    <row r="11" spans="1:22" ht="12.75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2" ht="12.75" customHeight="1" x14ac:dyDescent="0.15"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2" ht="12.75" customHeight="1" x14ac:dyDescent="0.15"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2" ht="12.75" customHeight="1" x14ac:dyDescent="0.15"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2" ht="12.75" customHeight="1" x14ac:dyDescent="0.15"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2" ht="12.75" customHeight="1" x14ac:dyDescent="0.15"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9:20" ht="12.75" customHeight="1" x14ac:dyDescent="0.15"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9:20" ht="12.75" customHeight="1" x14ac:dyDescent="0.15"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9:20" ht="12.75" customHeight="1" x14ac:dyDescent="0.15"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9:20" ht="12.75" customHeight="1" x14ac:dyDescent="0.15"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9:20" ht="12.75" customHeight="1" x14ac:dyDescent="0.15"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9:20" ht="12.75" customHeight="1" x14ac:dyDescent="0.15"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9:20" ht="12.75" customHeight="1" x14ac:dyDescent="0.15"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9:20" ht="12.75" customHeight="1" x14ac:dyDescent="0.15"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</sheetData>
  <mergeCells count="23">
    <mergeCell ref="A5:A7"/>
    <mergeCell ref="D6:E6"/>
    <mergeCell ref="F6:F7"/>
    <mergeCell ref="G6:H6"/>
    <mergeCell ref="J6:K6"/>
    <mergeCell ref="C5:E5"/>
    <mergeCell ref="F5:H5"/>
    <mergeCell ref="U6:U7"/>
    <mergeCell ref="T2:U2"/>
    <mergeCell ref="L5:N5"/>
    <mergeCell ref="L6:L7"/>
    <mergeCell ref="M6:N6"/>
    <mergeCell ref="A3:T3"/>
    <mergeCell ref="I5:K5"/>
    <mergeCell ref="R6:R7"/>
    <mergeCell ref="S6:T6"/>
    <mergeCell ref="B5:B7"/>
    <mergeCell ref="O5:Q5"/>
    <mergeCell ref="R5:T5"/>
    <mergeCell ref="I6:I7"/>
    <mergeCell ref="C6:C7"/>
    <mergeCell ref="O6:O7"/>
    <mergeCell ref="P6:Q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52"/>
  <sheetViews>
    <sheetView workbookViewId="0">
      <selection activeCell="F16" sqref="F16"/>
    </sheetView>
  </sheetViews>
  <sheetFormatPr defaultRowHeight="12.75" x14ac:dyDescent="0.2"/>
  <cols>
    <col min="1" max="1" width="11" style="109" customWidth="1"/>
    <col min="2" max="2" width="58.6640625" style="109" customWidth="1"/>
    <col min="3" max="3" width="9.1640625" style="109" customWidth="1"/>
    <col min="4" max="4" width="11" style="109" customWidth="1"/>
    <col min="5" max="5" width="12.1640625" style="109" customWidth="1"/>
    <col min="6" max="22" width="11" style="109" customWidth="1"/>
    <col min="23" max="16384" width="9.33203125" style="109"/>
  </cols>
  <sheetData>
    <row r="1" spans="1:22" s="242" customFormat="1" ht="15.75" customHeight="1" x14ac:dyDescent="0.2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47" t="s">
        <v>305</v>
      </c>
    </row>
    <row r="2" spans="1:22" s="242" customFormat="1" ht="19.5" customHeight="1" x14ac:dyDescent="0.2">
      <c r="A2" s="478" t="s">
        <v>773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80"/>
      <c r="M2" s="105"/>
      <c r="N2" s="105"/>
      <c r="O2" s="105"/>
      <c r="P2" s="105"/>
      <c r="Q2" s="105"/>
      <c r="R2" s="105"/>
      <c r="S2" s="105"/>
      <c r="T2" s="105"/>
      <c r="U2" s="105"/>
      <c r="V2" s="105"/>
    </row>
    <row r="3" spans="1:22" s="242" customFormat="1" ht="13.5" customHeight="1" thickBot="1" x14ac:dyDescent="0.3">
      <c r="A3" s="243"/>
      <c r="B3" s="241"/>
      <c r="C3" s="241"/>
      <c r="D3" s="241"/>
      <c r="E3" s="490"/>
      <c r="F3" s="490"/>
      <c r="G3" s="240"/>
      <c r="H3" s="240"/>
      <c r="I3" s="240"/>
      <c r="J3" s="240"/>
      <c r="V3" s="31" t="s">
        <v>0</v>
      </c>
    </row>
    <row r="4" spans="1:22" ht="13.5" customHeight="1" x14ac:dyDescent="0.2">
      <c r="A4" s="487" t="s">
        <v>977</v>
      </c>
      <c r="B4" s="494" t="s">
        <v>246</v>
      </c>
      <c r="C4" s="491" t="s">
        <v>978</v>
      </c>
      <c r="D4" s="447" t="s">
        <v>312</v>
      </c>
      <c r="E4" s="447"/>
      <c r="F4" s="447"/>
      <c r="G4" s="447" t="s">
        <v>313</v>
      </c>
      <c r="H4" s="447"/>
      <c r="I4" s="447"/>
      <c r="J4" s="447" t="s">
        <v>182</v>
      </c>
      <c r="K4" s="447"/>
      <c r="L4" s="447"/>
      <c r="M4" s="497" t="s">
        <v>314</v>
      </c>
      <c r="N4" s="497"/>
      <c r="O4" s="497"/>
      <c r="P4" s="447" t="s">
        <v>183</v>
      </c>
      <c r="Q4" s="447"/>
      <c r="R4" s="447"/>
      <c r="S4" s="447" t="s">
        <v>184</v>
      </c>
      <c r="T4" s="447"/>
      <c r="U4" s="447"/>
      <c r="V4" s="106" t="s">
        <v>315</v>
      </c>
    </row>
    <row r="5" spans="1:22" ht="30" customHeight="1" x14ac:dyDescent="0.2">
      <c r="A5" s="488"/>
      <c r="B5" s="495"/>
      <c r="C5" s="492"/>
      <c r="D5" s="448" t="s">
        <v>4</v>
      </c>
      <c r="E5" s="448" t="s">
        <v>5</v>
      </c>
      <c r="F5" s="448"/>
      <c r="G5" s="448" t="s">
        <v>4</v>
      </c>
      <c r="H5" s="448" t="s">
        <v>5</v>
      </c>
      <c r="I5" s="448"/>
      <c r="J5" s="448" t="s">
        <v>4</v>
      </c>
      <c r="K5" s="448" t="s">
        <v>5</v>
      </c>
      <c r="L5" s="448"/>
      <c r="M5" s="467" t="s">
        <v>4</v>
      </c>
      <c r="N5" s="467" t="s">
        <v>5</v>
      </c>
      <c r="O5" s="467"/>
      <c r="P5" s="448" t="s">
        <v>4</v>
      </c>
      <c r="Q5" s="448" t="s">
        <v>5</v>
      </c>
      <c r="R5" s="448"/>
      <c r="S5" s="448" t="s">
        <v>4</v>
      </c>
      <c r="T5" s="448" t="s">
        <v>5</v>
      </c>
      <c r="U5" s="448"/>
      <c r="V5" s="498" t="s">
        <v>316</v>
      </c>
    </row>
    <row r="6" spans="1:22" ht="21.75" customHeight="1" thickBot="1" x14ac:dyDescent="0.25">
      <c r="A6" s="489"/>
      <c r="B6" s="496"/>
      <c r="C6" s="493"/>
      <c r="D6" s="448"/>
      <c r="E6" s="12" t="s">
        <v>6</v>
      </c>
      <c r="F6" s="12" t="s">
        <v>7</v>
      </c>
      <c r="G6" s="448"/>
      <c r="H6" s="12" t="s">
        <v>6</v>
      </c>
      <c r="I6" s="12" t="s">
        <v>7</v>
      </c>
      <c r="J6" s="448"/>
      <c r="K6" s="12" t="s">
        <v>6</v>
      </c>
      <c r="L6" s="12" t="s">
        <v>7</v>
      </c>
      <c r="M6" s="467"/>
      <c r="N6" s="102" t="s">
        <v>6</v>
      </c>
      <c r="O6" s="102" t="s">
        <v>7</v>
      </c>
      <c r="P6" s="448"/>
      <c r="Q6" s="12" t="s">
        <v>6</v>
      </c>
      <c r="R6" s="12" t="s">
        <v>7</v>
      </c>
      <c r="S6" s="448"/>
      <c r="T6" s="12" t="s">
        <v>6</v>
      </c>
      <c r="U6" s="12" t="s">
        <v>7</v>
      </c>
      <c r="V6" s="498"/>
    </row>
    <row r="7" spans="1:22" ht="18.75" customHeight="1" thickBot="1" x14ac:dyDescent="0.25">
      <c r="A7" s="244">
        <v>1</v>
      </c>
      <c r="B7" s="244">
        <v>2</v>
      </c>
      <c r="C7" s="244" t="s">
        <v>194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64">
        <v>13</v>
      </c>
      <c r="N7" s="64">
        <v>14</v>
      </c>
      <c r="O7" s="64">
        <v>15</v>
      </c>
      <c r="P7" s="10">
        <v>16</v>
      </c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1">
        <v>22</v>
      </c>
    </row>
    <row r="8" spans="1:22" s="246" customFormat="1" ht="21.75" x14ac:dyDescent="0.2">
      <c r="A8" s="245">
        <v>8010</v>
      </c>
      <c r="B8" s="276" t="s">
        <v>1016</v>
      </c>
      <c r="C8" s="277"/>
      <c r="D8" s="278">
        <f>SUM(E8:F8)</f>
        <v>0</v>
      </c>
      <c r="E8" s="278">
        <f>SUM(E10+E65)</f>
        <v>0</v>
      </c>
      <c r="F8" s="325">
        <f>SUM(F10+F65)</f>
        <v>0</v>
      </c>
      <c r="G8" s="278">
        <f>SUM(H8:I8)</f>
        <v>177341.59999999998</v>
      </c>
      <c r="H8" s="278">
        <f>SUM(H10+H65)</f>
        <v>87961.7</v>
      </c>
      <c r="I8" s="325">
        <f>SUM(I10+I65)</f>
        <v>89379.9</v>
      </c>
      <c r="J8" s="278">
        <f>SUM(K8:L8)</f>
        <v>164090.79999999999</v>
      </c>
      <c r="K8" s="278">
        <f>SUM(K10+K65)</f>
        <v>0</v>
      </c>
      <c r="L8" s="325">
        <f>SUM(L10+L65)</f>
        <v>164090.79999999999</v>
      </c>
      <c r="M8" s="343">
        <f>J8-G8</f>
        <v>-13250.799999999988</v>
      </c>
      <c r="N8" s="343">
        <f>K8-H8</f>
        <v>-87961.7</v>
      </c>
      <c r="O8" s="343">
        <f>L8-I8</f>
        <v>74710.899999999994</v>
      </c>
      <c r="P8" s="278">
        <f>SUM(Q8:R8)</f>
        <v>98654</v>
      </c>
      <c r="Q8" s="278">
        <f>SUM(Q10+Q65)</f>
        <v>0</v>
      </c>
      <c r="R8" s="325">
        <f>SUM(R10+R65)</f>
        <v>98654</v>
      </c>
      <c r="S8" s="278">
        <f>SUM(T8:U8)</f>
        <v>103592</v>
      </c>
      <c r="T8" s="278">
        <f>SUM(T10+T65)</f>
        <v>0</v>
      </c>
      <c r="U8" s="325">
        <f>SUM(U10+U65)</f>
        <v>103592</v>
      </c>
      <c r="V8" s="107"/>
    </row>
    <row r="9" spans="1:22" s="246" customFormat="1" ht="12.75" customHeight="1" x14ac:dyDescent="0.2">
      <c r="A9" s="247"/>
      <c r="B9" s="279" t="s">
        <v>5</v>
      </c>
      <c r="C9" s="280"/>
      <c r="D9" s="173"/>
      <c r="E9" s="281"/>
      <c r="F9" s="326"/>
      <c r="G9" s="173"/>
      <c r="H9" s="281"/>
      <c r="I9" s="326"/>
      <c r="J9" s="173"/>
      <c r="K9" s="281"/>
      <c r="L9" s="326"/>
      <c r="M9" s="343">
        <f t="shared" ref="M9:M72" si="0">J9-G9</f>
        <v>0</v>
      </c>
      <c r="N9" s="343">
        <f t="shared" ref="N9:N70" si="1">K9-H9</f>
        <v>0</v>
      </c>
      <c r="O9" s="343">
        <f t="shared" ref="O9:O72" si="2">L9-I9</f>
        <v>0</v>
      </c>
      <c r="P9" s="173"/>
      <c r="Q9" s="281"/>
      <c r="R9" s="326"/>
      <c r="S9" s="173"/>
      <c r="T9" s="281"/>
      <c r="U9" s="326"/>
      <c r="V9" s="340"/>
    </row>
    <row r="10" spans="1:22" ht="21.75" x14ac:dyDescent="0.2">
      <c r="A10" s="248">
        <v>8100</v>
      </c>
      <c r="B10" s="282" t="s">
        <v>1017</v>
      </c>
      <c r="C10" s="268"/>
      <c r="D10" s="178">
        <f t="shared" ref="D10:L10" si="3">SUM(D12,D40)</f>
        <v>0</v>
      </c>
      <c r="E10" s="178">
        <f t="shared" si="3"/>
        <v>0</v>
      </c>
      <c r="F10" s="200">
        <f t="shared" si="3"/>
        <v>0</v>
      </c>
      <c r="G10" s="178">
        <f t="shared" si="3"/>
        <v>177341.59999999998</v>
      </c>
      <c r="H10" s="178">
        <f t="shared" si="3"/>
        <v>87961.7</v>
      </c>
      <c r="I10" s="200">
        <f t="shared" si="3"/>
        <v>89379.9</v>
      </c>
      <c r="J10" s="178">
        <f t="shared" si="3"/>
        <v>164090.79999999999</v>
      </c>
      <c r="K10" s="178">
        <f t="shared" si="3"/>
        <v>0</v>
      </c>
      <c r="L10" s="200">
        <f t="shared" si="3"/>
        <v>164090.79999999999</v>
      </c>
      <c r="M10" s="343">
        <f t="shared" si="0"/>
        <v>-13250.799999999988</v>
      </c>
      <c r="N10" s="343">
        <f t="shared" si="1"/>
        <v>-87961.7</v>
      </c>
      <c r="O10" s="343">
        <f t="shared" si="2"/>
        <v>74710.899999999994</v>
      </c>
      <c r="P10" s="178">
        <f t="shared" ref="P10:U10" si="4">SUM(P12,P40)</f>
        <v>98654</v>
      </c>
      <c r="Q10" s="178">
        <f t="shared" si="4"/>
        <v>0</v>
      </c>
      <c r="R10" s="200">
        <f t="shared" si="4"/>
        <v>98654</v>
      </c>
      <c r="S10" s="178">
        <f t="shared" si="4"/>
        <v>103592</v>
      </c>
      <c r="T10" s="178">
        <f t="shared" si="4"/>
        <v>0</v>
      </c>
      <c r="U10" s="200">
        <f t="shared" si="4"/>
        <v>103592</v>
      </c>
      <c r="V10" s="341"/>
    </row>
    <row r="11" spans="1:22" ht="12.75" customHeight="1" x14ac:dyDescent="0.2">
      <c r="A11" s="248"/>
      <c r="B11" s="283" t="s">
        <v>5</v>
      </c>
      <c r="C11" s="268"/>
      <c r="D11" s="178"/>
      <c r="E11" s="178"/>
      <c r="F11" s="200"/>
      <c r="G11" s="178"/>
      <c r="H11" s="178"/>
      <c r="I11" s="200"/>
      <c r="J11" s="178"/>
      <c r="K11" s="178"/>
      <c r="L11" s="200"/>
      <c r="M11" s="343">
        <f t="shared" si="0"/>
        <v>0</v>
      </c>
      <c r="N11" s="343">
        <f t="shared" si="1"/>
        <v>0</v>
      </c>
      <c r="O11" s="343">
        <f t="shared" si="2"/>
        <v>0</v>
      </c>
      <c r="P11" s="178"/>
      <c r="Q11" s="178"/>
      <c r="R11" s="200"/>
      <c r="S11" s="178"/>
      <c r="T11" s="178"/>
      <c r="U11" s="200"/>
      <c r="V11" s="341"/>
    </row>
    <row r="12" spans="1:22" ht="24" customHeight="1" x14ac:dyDescent="0.2">
      <c r="A12" s="249">
        <v>8110</v>
      </c>
      <c r="B12" s="284" t="s">
        <v>979</v>
      </c>
      <c r="C12" s="268"/>
      <c r="D12" s="178">
        <f t="shared" ref="D12:L12" si="5">SUM(D14:D18)</f>
        <v>0</v>
      </c>
      <c r="E12" s="178">
        <f t="shared" si="5"/>
        <v>0</v>
      </c>
      <c r="F12" s="200">
        <f t="shared" si="5"/>
        <v>0</v>
      </c>
      <c r="G12" s="178">
        <f t="shared" si="5"/>
        <v>0</v>
      </c>
      <c r="H12" s="178">
        <f t="shared" si="5"/>
        <v>0</v>
      </c>
      <c r="I12" s="200">
        <f t="shared" si="5"/>
        <v>0</v>
      </c>
      <c r="J12" s="178">
        <f t="shared" si="5"/>
        <v>0</v>
      </c>
      <c r="K12" s="178">
        <f t="shared" si="5"/>
        <v>0</v>
      </c>
      <c r="L12" s="200">
        <f t="shared" si="5"/>
        <v>0</v>
      </c>
      <c r="M12" s="343">
        <f t="shared" si="0"/>
        <v>0</v>
      </c>
      <c r="N12" s="343">
        <f t="shared" si="1"/>
        <v>0</v>
      </c>
      <c r="O12" s="343">
        <f t="shared" si="2"/>
        <v>0</v>
      </c>
      <c r="P12" s="178">
        <f t="shared" ref="P12:U12" si="6">SUM(P14:P18)</f>
        <v>0</v>
      </c>
      <c r="Q12" s="178">
        <f t="shared" si="6"/>
        <v>0</v>
      </c>
      <c r="R12" s="200">
        <f t="shared" si="6"/>
        <v>0</v>
      </c>
      <c r="S12" s="178">
        <f t="shared" si="6"/>
        <v>0</v>
      </c>
      <c r="T12" s="178">
        <f t="shared" si="6"/>
        <v>0</v>
      </c>
      <c r="U12" s="200">
        <f t="shared" si="6"/>
        <v>0</v>
      </c>
      <c r="V12" s="341"/>
    </row>
    <row r="13" spans="1:22" ht="12.75" customHeight="1" x14ac:dyDescent="0.2">
      <c r="A13" s="249"/>
      <c r="B13" s="285" t="s">
        <v>5</v>
      </c>
      <c r="C13" s="268"/>
      <c r="D13" s="286"/>
      <c r="E13" s="287"/>
      <c r="F13" s="327"/>
      <c r="G13" s="286"/>
      <c r="H13" s="287"/>
      <c r="I13" s="327"/>
      <c r="J13" s="286"/>
      <c r="K13" s="287"/>
      <c r="L13" s="327"/>
      <c r="M13" s="343">
        <f t="shared" si="0"/>
        <v>0</v>
      </c>
      <c r="N13" s="343">
        <f t="shared" si="1"/>
        <v>0</v>
      </c>
      <c r="O13" s="343">
        <f t="shared" si="2"/>
        <v>0</v>
      </c>
      <c r="P13" s="286"/>
      <c r="Q13" s="287"/>
      <c r="R13" s="327"/>
      <c r="S13" s="286"/>
      <c r="T13" s="287"/>
      <c r="U13" s="327"/>
      <c r="V13" s="341"/>
    </row>
    <row r="14" spans="1:22" ht="33" customHeight="1" x14ac:dyDescent="0.2">
      <c r="A14" s="249">
        <v>8111</v>
      </c>
      <c r="B14" s="288" t="s">
        <v>1018</v>
      </c>
      <c r="C14" s="268"/>
      <c r="D14" s="178">
        <f>SUM(D16:D17)</f>
        <v>0</v>
      </c>
      <c r="E14" s="289" t="s">
        <v>980</v>
      </c>
      <c r="F14" s="200">
        <f>SUM(F16:F17)</f>
        <v>0</v>
      </c>
      <c r="G14" s="178">
        <f>SUM(G16:G17)</f>
        <v>0</v>
      </c>
      <c r="H14" s="289" t="s">
        <v>980</v>
      </c>
      <c r="I14" s="200">
        <f>SUM(I16:I17)</f>
        <v>0</v>
      </c>
      <c r="J14" s="178">
        <f>SUM(J16:J17)</f>
        <v>0</v>
      </c>
      <c r="K14" s="289" t="s">
        <v>980</v>
      </c>
      <c r="L14" s="200">
        <f>SUM(L16:L17)</f>
        <v>0</v>
      </c>
      <c r="M14" s="343">
        <f t="shared" si="0"/>
        <v>0</v>
      </c>
      <c r="N14" s="328" t="s">
        <v>364</v>
      </c>
      <c r="O14" s="343">
        <f t="shared" si="2"/>
        <v>0</v>
      </c>
      <c r="P14" s="178">
        <f>SUM(P16:P17)</f>
        <v>0</v>
      </c>
      <c r="Q14" s="289" t="s">
        <v>980</v>
      </c>
      <c r="R14" s="200">
        <f>SUM(R16:R17)</f>
        <v>0</v>
      </c>
      <c r="S14" s="178">
        <f>SUM(S16:S17)</f>
        <v>0</v>
      </c>
      <c r="T14" s="289" t="s">
        <v>980</v>
      </c>
      <c r="U14" s="200">
        <f>SUM(U16:U17)</f>
        <v>0</v>
      </c>
      <c r="V14" s="341"/>
    </row>
    <row r="15" spans="1:22" ht="12.75" customHeight="1" x14ac:dyDescent="0.2">
      <c r="A15" s="249"/>
      <c r="B15" s="290" t="s">
        <v>981</v>
      </c>
      <c r="C15" s="268"/>
      <c r="D15" s="178"/>
      <c r="E15" s="289"/>
      <c r="F15" s="328"/>
      <c r="G15" s="178"/>
      <c r="H15" s="289"/>
      <c r="I15" s="328"/>
      <c r="J15" s="178"/>
      <c r="K15" s="289"/>
      <c r="L15" s="328"/>
      <c r="M15" s="343">
        <f t="shared" si="0"/>
        <v>0</v>
      </c>
      <c r="N15" s="343">
        <f t="shared" si="1"/>
        <v>0</v>
      </c>
      <c r="O15" s="343">
        <f t="shared" si="2"/>
        <v>0</v>
      </c>
      <c r="P15" s="178"/>
      <c r="Q15" s="289"/>
      <c r="R15" s="328"/>
      <c r="S15" s="178"/>
      <c r="T15" s="289"/>
      <c r="U15" s="328"/>
      <c r="V15" s="341"/>
    </row>
    <row r="16" spans="1:22" ht="13.5" customHeight="1" thickBot="1" x14ac:dyDescent="0.25">
      <c r="A16" s="249">
        <v>8112</v>
      </c>
      <c r="B16" s="291" t="s">
        <v>982</v>
      </c>
      <c r="C16" s="253" t="s">
        <v>763</v>
      </c>
      <c r="D16" s="198">
        <f>SUM(E16:F16)</f>
        <v>0</v>
      </c>
      <c r="E16" s="289" t="s">
        <v>980</v>
      </c>
      <c r="F16" s="328"/>
      <c r="G16" s="198">
        <f>SUM(H16:I16)</f>
        <v>0</v>
      </c>
      <c r="H16" s="289" t="s">
        <v>980</v>
      </c>
      <c r="I16" s="328"/>
      <c r="J16" s="198">
        <f>SUM(K16:L16)</f>
        <v>0</v>
      </c>
      <c r="K16" s="289" t="s">
        <v>980</v>
      </c>
      <c r="L16" s="328"/>
      <c r="M16" s="343">
        <f t="shared" si="0"/>
        <v>0</v>
      </c>
      <c r="N16" s="328" t="s">
        <v>364</v>
      </c>
      <c r="O16" s="343">
        <f t="shared" si="2"/>
        <v>0</v>
      </c>
      <c r="P16" s="198">
        <f>SUM(Q16:R16)</f>
        <v>0</v>
      </c>
      <c r="Q16" s="289" t="s">
        <v>980</v>
      </c>
      <c r="R16" s="328"/>
      <c r="S16" s="198">
        <f>SUM(T16:U16)</f>
        <v>0</v>
      </c>
      <c r="T16" s="289" t="s">
        <v>980</v>
      </c>
      <c r="U16" s="328"/>
      <c r="V16" s="341"/>
    </row>
    <row r="17" spans="1:22" ht="13.5" customHeight="1" thickBot="1" x14ac:dyDescent="0.25">
      <c r="A17" s="249">
        <v>8113</v>
      </c>
      <c r="B17" s="291" t="s">
        <v>983</v>
      </c>
      <c r="C17" s="253" t="s">
        <v>764</v>
      </c>
      <c r="D17" s="198">
        <f>SUM(E17:F17)</f>
        <v>0</v>
      </c>
      <c r="E17" s="289" t="s">
        <v>980</v>
      </c>
      <c r="F17" s="328"/>
      <c r="G17" s="198">
        <f>SUM(H17:I17)</f>
        <v>0</v>
      </c>
      <c r="H17" s="289" t="s">
        <v>980</v>
      </c>
      <c r="I17" s="328"/>
      <c r="J17" s="198">
        <f>SUM(K17:L17)</f>
        <v>0</v>
      </c>
      <c r="K17" s="289" t="s">
        <v>980</v>
      </c>
      <c r="L17" s="328"/>
      <c r="M17" s="343">
        <f t="shared" si="0"/>
        <v>0</v>
      </c>
      <c r="N17" s="328" t="s">
        <v>364</v>
      </c>
      <c r="O17" s="343">
        <f t="shared" si="2"/>
        <v>0</v>
      </c>
      <c r="P17" s="198">
        <f>SUM(Q17:R17)</f>
        <v>0</v>
      </c>
      <c r="Q17" s="289" t="s">
        <v>980</v>
      </c>
      <c r="R17" s="328"/>
      <c r="S17" s="198">
        <f>SUM(T17:U17)</f>
        <v>0</v>
      </c>
      <c r="T17" s="289" t="s">
        <v>980</v>
      </c>
      <c r="U17" s="328"/>
      <c r="V17" s="341"/>
    </row>
    <row r="18" spans="1:22" ht="34.5" customHeight="1" x14ac:dyDescent="0.2">
      <c r="A18" s="249">
        <v>8120</v>
      </c>
      <c r="B18" s="288" t="s">
        <v>1019</v>
      </c>
      <c r="C18" s="253"/>
      <c r="D18" s="178">
        <f t="shared" ref="D18:L18" si="7">SUM(D20,D30)</f>
        <v>0</v>
      </c>
      <c r="E18" s="178">
        <f t="shared" si="7"/>
        <v>0</v>
      </c>
      <c r="F18" s="200">
        <f t="shared" si="7"/>
        <v>0</v>
      </c>
      <c r="G18" s="178">
        <f t="shared" si="7"/>
        <v>0</v>
      </c>
      <c r="H18" s="178">
        <f t="shared" si="7"/>
        <v>0</v>
      </c>
      <c r="I18" s="200">
        <f t="shared" si="7"/>
        <v>0</v>
      </c>
      <c r="J18" s="178">
        <f t="shared" si="7"/>
        <v>0</v>
      </c>
      <c r="K18" s="178">
        <f t="shared" si="7"/>
        <v>0</v>
      </c>
      <c r="L18" s="200">
        <f t="shared" si="7"/>
        <v>0</v>
      </c>
      <c r="M18" s="343">
        <f t="shared" si="0"/>
        <v>0</v>
      </c>
      <c r="N18" s="343">
        <f t="shared" si="1"/>
        <v>0</v>
      </c>
      <c r="O18" s="343">
        <f t="shared" si="2"/>
        <v>0</v>
      </c>
      <c r="P18" s="178">
        <f t="shared" ref="P18:U18" si="8">SUM(P20,P30)</f>
        <v>0</v>
      </c>
      <c r="Q18" s="178">
        <f t="shared" si="8"/>
        <v>0</v>
      </c>
      <c r="R18" s="200">
        <f t="shared" si="8"/>
        <v>0</v>
      </c>
      <c r="S18" s="178">
        <f t="shared" si="8"/>
        <v>0</v>
      </c>
      <c r="T18" s="178">
        <f t="shared" si="8"/>
        <v>0</v>
      </c>
      <c r="U18" s="200">
        <f t="shared" si="8"/>
        <v>0</v>
      </c>
      <c r="V18" s="341"/>
    </row>
    <row r="19" spans="1:22" ht="12.75" customHeight="1" x14ac:dyDescent="0.2">
      <c r="A19" s="249"/>
      <c r="B19" s="290" t="s">
        <v>5</v>
      </c>
      <c r="C19" s="253"/>
      <c r="D19" s="178"/>
      <c r="E19" s="289"/>
      <c r="F19" s="328"/>
      <c r="G19" s="178"/>
      <c r="H19" s="289"/>
      <c r="I19" s="328"/>
      <c r="J19" s="178"/>
      <c r="K19" s="289"/>
      <c r="L19" s="328"/>
      <c r="M19" s="343">
        <f t="shared" si="0"/>
        <v>0</v>
      </c>
      <c r="N19" s="343">
        <f t="shared" si="1"/>
        <v>0</v>
      </c>
      <c r="O19" s="343">
        <f t="shared" si="2"/>
        <v>0</v>
      </c>
      <c r="P19" s="178"/>
      <c r="Q19" s="289"/>
      <c r="R19" s="328"/>
      <c r="S19" s="178"/>
      <c r="T19" s="289"/>
      <c r="U19" s="328"/>
      <c r="V19" s="341"/>
    </row>
    <row r="20" spans="1:22" ht="12.75" customHeight="1" x14ac:dyDescent="0.2">
      <c r="A20" s="249">
        <v>8121</v>
      </c>
      <c r="B20" s="288" t="s">
        <v>1020</v>
      </c>
      <c r="C20" s="253"/>
      <c r="D20" s="178">
        <f>SUM(D22,D26)</f>
        <v>0</v>
      </c>
      <c r="E20" s="289" t="s">
        <v>980</v>
      </c>
      <c r="F20" s="200">
        <f>SUM(F22,F26)</f>
        <v>0</v>
      </c>
      <c r="G20" s="178">
        <f>SUM(G22,G26)</f>
        <v>0</v>
      </c>
      <c r="H20" s="289" t="s">
        <v>980</v>
      </c>
      <c r="I20" s="200">
        <f>SUM(I22,I26)</f>
        <v>0</v>
      </c>
      <c r="J20" s="178">
        <f>SUM(J22,J26)</f>
        <v>0</v>
      </c>
      <c r="K20" s="289" t="s">
        <v>980</v>
      </c>
      <c r="L20" s="200">
        <f>SUM(L22,L26)</f>
        <v>0</v>
      </c>
      <c r="M20" s="343">
        <f t="shared" si="0"/>
        <v>0</v>
      </c>
      <c r="N20" s="328" t="s">
        <v>364</v>
      </c>
      <c r="O20" s="343">
        <f t="shared" si="2"/>
        <v>0</v>
      </c>
      <c r="P20" s="178">
        <f>SUM(P22,P26)</f>
        <v>0</v>
      </c>
      <c r="Q20" s="289" t="s">
        <v>980</v>
      </c>
      <c r="R20" s="200">
        <f>SUM(R22,R26)</f>
        <v>0</v>
      </c>
      <c r="S20" s="178">
        <f>SUM(S22,S26)</f>
        <v>0</v>
      </c>
      <c r="T20" s="289" t="s">
        <v>980</v>
      </c>
      <c r="U20" s="200">
        <f>SUM(U22,U26)</f>
        <v>0</v>
      </c>
      <c r="V20" s="341"/>
    </row>
    <row r="21" spans="1:22" ht="12.75" customHeight="1" x14ac:dyDescent="0.2">
      <c r="A21" s="249"/>
      <c r="B21" s="290" t="s">
        <v>981</v>
      </c>
      <c r="C21" s="253"/>
      <c r="D21" s="178"/>
      <c r="E21" s="289"/>
      <c r="F21" s="328"/>
      <c r="G21" s="178"/>
      <c r="H21" s="289"/>
      <c r="I21" s="328"/>
      <c r="J21" s="178"/>
      <c r="K21" s="289"/>
      <c r="L21" s="328"/>
      <c r="M21" s="343">
        <f t="shared" si="0"/>
        <v>0</v>
      </c>
      <c r="N21" s="343">
        <f t="shared" si="1"/>
        <v>0</v>
      </c>
      <c r="O21" s="343">
        <f t="shared" si="2"/>
        <v>0</v>
      </c>
      <c r="P21" s="178"/>
      <c r="Q21" s="289"/>
      <c r="R21" s="328"/>
      <c r="S21" s="178"/>
      <c r="T21" s="289"/>
      <c r="U21" s="328"/>
      <c r="V21" s="341"/>
    </row>
    <row r="22" spans="1:22" ht="12.75" customHeight="1" x14ac:dyDescent="0.2">
      <c r="A22" s="248">
        <v>8122</v>
      </c>
      <c r="B22" s="284" t="s">
        <v>1021</v>
      </c>
      <c r="C22" s="253" t="s">
        <v>300</v>
      </c>
      <c r="D22" s="178">
        <f>SUM(D24:D25)</f>
        <v>0</v>
      </c>
      <c r="E22" s="289" t="s">
        <v>980</v>
      </c>
      <c r="F22" s="200">
        <f>SUM(F24:F25)</f>
        <v>0</v>
      </c>
      <c r="G22" s="178">
        <f>SUM(G24:G25)</f>
        <v>0</v>
      </c>
      <c r="H22" s="289" t="s">
        <v>980</v>
      </c>
      <c r="I22" s="200">
        <f>SUM(I24:I25)</f>
        <v>0</v>
      </c>
      <c r="J22" s="178">
        <f>SUM(J24:J25)</f>
        <v>0</v>
      </c>
      <c r="K22" s="289" t="s">
        <v>980</v>
      </c>
      <c r="L22" s="200">
        <f>SUM(L24:L25)</f>
        <v>0</v>
      </c>
      <c r="M22" s="343">
        <f t="shared" si="0"/>
        <v>0</v>
      </c>
      <c r="N22" s="328" t="s">
        <v>364</v>
      </c>
      <c r="O22" s="343">
        <f t="shared" si="2"/>
        <v>0</v>
      </c>
      <c r="P22" s="178">
        <f>SUM(P24:P25)</f>
        <v>0</v>
      </c>
      <c r="Q22" s="289" t="s">
        <v>980</v>
      </c>
      <c r="R22" s="200">
        <f>SUM(R24:R25)</f>
        <v>0</v>
      </c>
      <c r="S22" s="178">
        <f>SUM(S24:S25)</f>
        <v>0</v>
      </c>
      <c r="T22" s="289" t="s">
        <v>980</v>
      </c>
      <c r="U22" s="200">
        <f>SUM(U24:U25)</f>
        <v>0</v>
      </c>
      <c r="V22" s="341"/>
    </row>
    <row r="23" spans="1:22" ht="12.75" customHeight="1" x14ac:dyDescent="0.2">
      <c r="A23" s="248"/>
      <c r="B23" s="292" t="s">
        <v>981</v>
      </c>
      <c r="C23" s="253"/>
      <c r="D23" s="178"/>
      <c r="E23" s="289"/>
      <c r="F23" s="328"/>
      <c r="G23" s="178"/>
      <c r="H23" s="289"/>
      <c r="I23" s="328"/>
      <c r="J23" s="178"/>
      <c r="K23" s="289"/>
      <c r="L23" s="328"/>
      <c r="M23" s="343">
        <f t="shared" si="0"/>
        <v>0</v>
      </c>
      <c r="N23" s="343">
        <f t="shared" si="1"/>
        <v>0</v>
      </c>
      <c r="O23" s="343">
        <f t="shared" si="2"/>
        <v>0</v>
      </c>
      <c r="P23" s="178"/>
      <c r="Q23" s="289"/>
      <c r="R23" s="328"/>
      <c r="S23" s="178"/>
      <c r="T23" s="289"/>
      <c r="U23" s="328"/>
      <c r="V23" s="341"/>
    </row>
    <row r="24" spans="1:22" ht="13.5" customHeight="1" thickBot="1" x14ac:dyDescent="0.25">
      <c r="A24" s="248">
        <v>8123</v>
      </c>
      <c r="B24" s="292" t="s">
        <v>984</v>
      </c>
      <c r="C24" s="253"/>
      <c r="D24" s="198">
        <f>SUM(E24:F24)</f>
        <v>0</v>
      </c>
      <c r="E24" s="289" t="s">
        <v>980</v>
      </c>
      <c r="F24" s="328"/>
      <c r="G24" s="198">
        <f>SUM(H24:I24)</f>
        <v>0</v>
      </c>
      <c r="H24" s="289" t="s">
        <v>980</v>
      </c>
      <c r="I24" s="328"/>
      <c r="J24" s="198">
        <f>SUM(K24:L24)</f>
        <v>0</v>
      </c>
      <c r="K24" s="289" t="s">
        <v>980</v>
      </c>
      <c r="L24" s="328"/>
      <c r="M24" s="343">
        <f t="shared" si="0"/>
        <v>0</v>
      </c>
      <c r="N24" s="328" t="s">
        <v>364</v>
      </c>
      <c r="O24" s="343">
        <f t="shared" si="2"/>
        <v>0</v>
      </c>
      <c r="P24" s="198">
        <f>SUM(Q24:R24)</f>
        <v>0</v>
      </c>
      <c r="Q24" s="289" t="s">
        <v>980</v>
      </c>
      <c r="R24" s="328"/>
      <c r="S24" s="198">
        <f>SUM(T24:U24)</f>
        <v>0</v>
      </c>
      <c r="T24" s="289" t="s">
        <v>980</v>
      </c>
      <c r="U24" s="328"/>
      <c r="V24" s="341"/>
    </row>
    <row r="25" spans="1:22" ht="13.5" customHeight="1" thickBot="1" x14ac:dyDescent="0.25">
      <c r="A25" s="248">
        <v>8124</v>
      </c>
      <c r="B25" s="292" t="s">
        <v>985</v>
      </c>
      <c r="C25" s="253"/>
      <c r="D25" s="198">
        <f>SUM(E25:F25)</f>
        <v>0</v>
      </c>
      <c r="E25" s="289" t="s">
        <v>980</v>
      </c>
      <c r="F25" s="328"/>
      <c r="G25" s="198">
        <f>SUM(H25:I25)</f>
        <v>0</v>
      </c>
      <c r="H25" s="289" t="s">
        <v>980</v>
      </c>
      <c r="I25" s="328"/>
      <c r="J25" s="198">
        <f>SUM(K25:L25)</f>
        <v>0</v>
      </c>
      <c r="K25" s="289" t="s">
        <v>980</v>
      </c>
      <c r="L25" s="328"/>
      <c r="M25" s="343">
        <f t="shared" si="0"/>
        <v>0</v>
      </c>
      <c r="N25" s="328" t="s">
        <v>364</v>
      </c>
      <c r="O25" s="343">
        <f t="shared" si="2"/>
        <v>0</v>
      </c>
      <c r="P25" s="198">
        <f>SUM(Q25:R25)</f>
        <v>0</v>
      </c>
      <c r="Q25" s="289" t="s">
        <v>980</v>
      </c>
      <c r="R25" s="328"/>
      <c r="S25" s="198">
        <f>SUM(T25:U25)</f>
        <v>0</v>
      </c>
      <c r="T25" s="289" t="s">
        <v>980</v>
      </c>
      <c r="U25" s="328"/>
      <c r="V25" s="341"/>
    </row>
    <row r="26" spans="1:22" ht="21.75" x14ac:dyDescent="0.2">
      <c r="A26" s="248">
        <v>8130</v>
      </c>
      <c r="B26" s="284" t="s">
        <v>1022</v>
      </c>
      <c r="C26" s="253" t="s">
        <v>765</v>
      </c>
      <c r="D26" s="178">
        <f>SUM(D28:D29)</f>
        <v>0</v>
      </c>
      <c r="E26" s="289" t="s">
        <v>980</v>
      </c>
      <c r="F26" s="200">
        <f>SUM(F28:F29)</f>
        <v>0</v>
      </c>
      <c r="G26" s="178">
        <f>SUM(G28:G29)</f>
        <v>0</v>
      </c>
      <c r="H26" s="289" t="s">
        <v>980</v>
      </c>
      <c r="I26" s="200">
        <f>SUM(I28:I29)</f>
        <v>0</v>
      </c>
      <c r="J26" s="178">
        <f>SUM(J28:J29)</f>
        <v>0</v>
      </c>
      <c r="K26" s="289" t="s">
        <v>980</v>
      </c>
      <c r="L26" s="200">
        <f>SUM(L28:L29)</f>
        <v>0</v>
      </c>
      <c r="M26" s="343">
        <f t="shared" si="0"/>
        <v>0</v>
      </c>
      <c r="N26" s="328" t="s">
        <v>364</v>
      </c>
      <c r="O26" s="343">
        <f t="shared" si="2"/>
        <v>0</v>
      </c>
      <c r="P26" s="178">
        <f>SUM(P28:P29)</f>
        <v>0</v>
      </c>
      <c r="Q26" s="289" t="s">
        <v>980</v>
      </c>
      <c r="R26" s="200">
        <f>SUM(R28:R29)</f>
        <v>0</v>
      </c>
      <c r="S26" s="178">
        <f>SUM(S28:S29)</f>
        <v>0</v>
      </c>
      <c r="T26" s="289" t="s">
        <v>980</v>
      </c>
      <c r="U26" s="200">
        <f>SUM(U28:U29)</f>
        <v>0</v>
      </c>
      <c r="V26" s="341"/>
    </row>
    <row r="27" spans="1:22" ht="12.75" customHeight="1" x14ac:dyDescent="0.2">
      <c r="A27" s="248"/>
      <c r="B27" s="292" t="s">
        <v>981</v>
      </c>
      <c r="C27" s="253"/>
      <c r="D27" s="178"/>
      <c r="E27" s="289"/>
      <c r="F27" s="328"/>
      <c r="G27" s="178"/>
      <c r="H27" s="289"/>
      <c r="I27" s="328"/>
      <c r="J27" s="178"/>
      <c r="K27" s="289"/>
      <c r="L27" s="328"/>
      <c r="M27" s="343">
        <f t="shared" si="0"/>
        <v>0</v>
      </c>
      <c r="N27" s="343">
        <f t="shared" si="1"/>
        <v>0</v>
      </c>
      <c r="O27" s="343">
        <f t="shared" si="2"/>
        <v>0</v>
      </c>
      <c r="P27" s="178"/>
      <c r="Q27" s="289"/>
      <c r="R27" s="328"/>
      <c r="S27" s="178"/>
      <c r="T27" s="289"/>
      <c r="U27" s="328"/>
      <c r="V27" s="341"/>
    </row>
    <row r="28" spans="1:22" ht="13.5" customHeight="1" thickBot="1" x14ac:dyDescent="0.25">
      <c r="A28" s="248">
        <v>8131</v>
      </c>
      <c r="B28" s="292" t="s">
        <v>986</v>
      </c>
      <c r="C28" s="253"/>
      <c r="D28" s="198">
        <f>SUM(E28:F28)</f>
        <v>0</v>
      </c>
      <c r="E28" s="289" t="s">
        <v>980</v>
      </c>
      <c r="F28" s="328"/>
      <c r="G28" s="198">
        <f>SUM(H28:I28)</f>
        <v>0</v>
      </c>
      <c r="H28" s="289" t="s">
        <v>980</v>
      </c>
      <c r="I28" s="328"/>
      <c r="J28" s="198">
        <f>SUM(K28:L28)</f>
        <v>0</v>
      </c>
      <c r="K28" s="289" t="s">
        <v>980</v>
      </c>
      <c r="L28" s="328"/>
      <c r="M28" s="343">
        <f t="shared" si="0"/>
        <v>0</v>
      </c>
      <c r="N28" s="328" t="s">
        <v>364</v>
      </c>
      <c r="O28" s="343">
        <f t="shared" si="2"/>
        <v>0</v>
      </c>
      <c r="P28" s="198">
        <f>SUM(Q28:R28)</f>
        <v>0</v>
      </c>
      <c r="Q28" s="289" t="s">
        <v>980</v>
      </c>
      <c r="R28" s="328"/>
      <c r="S28" s="198">
        <f>SUM(T28:U28)</f>
        <v>0</v>
      </c>
      <c r="T28" s="289" t="s">
        <v>980</v>
      </c>
      <c r="U28" s="328"/>
      <c r="V28" s="341"/>
    </row>
    <row r="29" spans="1:22" ht="13.5" customHeight="1" thickBot="1" x14ac:dyDescent="0.25">
      <c r="A29" s="248">
        <v>8132</v>
      </c>
      <c r="B29" s="292" t="s">
        <v>987</v>
      </c>
      <c r="C29" s="253"/>
      <c r="D29" s="198">
        <f>SUM(E29:F29)</f>
        <v>0</v>
      </c>
      <c r="E29" s="289" t="s">
        <v>980</v>
      </c>
      <c r="F29" s="328"/>
      <c r="G29" s="198">
        <f>SUM(H29:I29)</f>
        <v>0</v>
      </c>
      <c r="H29" s="289" t="s">
        <v>980</v>
      </c>
      <c r="I29" s="328"/>
      <c r="J29" s="198">
        <f>SUM(K29:L29)</f>
        <v>0</v>
      </c>
      <c r="K29" s="289" t="s">
        <v>980</v>
      </c>
      <c r="L29" s="328"/>
      <c r="M29" s="343">
        <f t="shared" si="0"/>
        <v>0</v>
      </c>
      <c r="N29" s="328" t="s">
        <v>364</v>
      </c>
      <c r="O29" s="343">
        <f t="shared" si="2"/>
        <v>0</v>
      </c>
      <c r="P29" s="198">
        <f>SUM(Q29:R29)</f>
        <v>0</v>
      </c>
      <c r="Q29" s="289" t="s">
        <v>980</v>
      </c>
      <c r="R29" s="328"/>
      <c r="S29" s="198">
        <f>SUM(T29:U29)</f>
        <v>0</v>
      </c>
      <c r="T29" s="289" t="s">
        <v>980</v>
      </c>
      <c r="U29" s="328"/>
      <c r="V29" s="341"/>
    </row>
    <row r="30" spans="1:22" s="250" customFormat="1" ht="12.75" customHeight="1" x14ac:dyDescent="0.2">
      <c r="A30" s="248">
        <v>8140</v>
      </c>
      <c r="B30" s="284" t="s">
        <v>1023</v>
      </c>
      <c r="C30" s="253"/>
      <c r="D30" s="178">
        <f t="shared" ref="D30:L30" si="9">SUM(D32,D36)</f>
        <v>0</v>
      </c>
      <c r="E30" s="178">
        <f t="shared" si="9"/>
        <v>0</v>
      </c>
      <c r="F30" s="200">
        <f t="shared" si="9"/>
        <v>0</v>
      </c>
      <c r="G30" s="178">
        <f t="shared" si="9"/>
        <v>0</v>
      </c>
      <c r="H30" s="178">
        <f t="shared" si="9"/>
        <v>0</v>
      </c>
      <c r="I30" s="200">
        <f t="shared" si="9"/>
        <v>0</v>
      </c>
      <c r="J30" s="178">
        <f t="shared" si="9"/>
        <v>0</v>
      </c>
      <c r="K30" s="178">
        <f t="shared" si="9"/>
        <v>0</v>
      </c>
      <c r="L30" s="200">
        <f t="shared" si="9"/>
        <v>0</v>
      </c>
      <c r="M30" s="343">
        <f t="shared" si="0"/>
        <v>0</v>
      </c>
      <c r="N30" s="343">
        <f t="shared" si="1"/>
        <v>0</v>
      </c>
      <c r="O30" s="343">
        <f t="shared" si="2"/>
        <v>0</v>
      </c>
      <c r="P30" s="178">
        <f t="shared" ref="P30:U30" si="10">SUM(P32,P36)</f>
        <v>0</v>
      </c>
      <c r="Q30" s="178">
        <f t="shared" si="10"/>
        <v>0</v>
      </c>
      <c r="R30" s="200">
        <f t="shared" si="10"/>
        <v>0</v>
      </c>
      <c r="S30" s="178">
        <f t="shared" si="10"/>
        <v>0</v>
      </c>
      <c r="T30" s="178">
        <f t="shared" si="10"/>
        <v>0</v>
      </c>
      <c r="U30" s="200">
        <f t="shared" si="10"/>
        <v>0</v>
      </c>
      <c r="V30" s="342"/>
    </row>
    <row r="31" spans="1:22" s="250" customFormat="1" ht="13.5" customHeight="1" thickBot="1" x14ac:dyDescent="0.25">
      <c r="A31" s="249"/>
      <c r="B31" s="290" t="s">
        <v>981</v>
      </c>
      <c r="C31" s="253"/>
      <c r="D31" s="178"/>
      <c r="E31" s="289"/>
      <c r="F31" s="328"/>
      <c r="G31" s="178"/>
      <c r="H31" s="289"/>
      <c r="I31" s="328"/>
      <c r="J31" s="178"/>
      <c r="K31" s="289"/>
      <c r="L31" s="328"/>
      <c r="M31" s="343">
        <f t="shared" si="0"/>
        <v>0</v>
      </c>
      <c r="N31" s="343">
        <f t="shared" si="1"/>
        <v>0</v>
      </c>
      <c r="O31" s="343">
        <f t="shared" si="2"/>
        <v>0</v>
      </c>
      <c r="P31" s="178"/>
      <c r="Q31" s="289"/>
      <c r="R31" s="328"/>
      <c r="S31" s="178"/>
      <c r="T31" s="289"/>
      <c r="U31" s="328"/>
      <c r="V31" s="342"/>
    </row>
    <row r="32" spans="1:22" s="250" customFormat="1" ht="21.75" x14ac:dyDescent="0.2">
      <c r="A32" s="248">
        <v>8141</v>
      </c>
      <c r="B32" s="284" t="s">
        <v>1024</v>
      </c>
      <c r="C32" s="253" t="s">
        <v>300</v>
      </c>
      <c r="D32" s="293">
        <f t="shared" ref="D32:L32" si="11">SUM(D34:D35)</f>
        <v>0</v>
      </c>
      <c r="E32" s="293">
        <f t="shared" si="11"/>
        <v>0</v>
      </c>
      <c r="F32" s="329">
        <f t="shared" si="11"/>
        <v>0</v>
      </c>
      <c r="G32" s="293">
        <f t="shared" si="11"/>
        <v>0</v>
      </c>
      <c r="H32" s="293">
        <f t="shared" si="11"/>
        <v>0</v>
      </c>
      <c r="I32" s="329">
        <f t="shared" si="11"/>
        <v>0</v>
      </c>
      <c r="J32" s="293">
        <f t="shared" si="11"/>
        <v>0</v>
      </c>
      <c r="K32" s="293">
        <f t="shared" si="11"/>
        <v>0</v>
      </c>
      <c r="L32" s="329">
        <f t="shared" si="11"/>
        <v>0</v>
      </c>
      <c r="M32" s="343">
        <f t="shared" si="0"/>
        <v>0</v>
      </c>
      <c r="N32" s="343">
        <f t="shared" si="1"/>
        <v>0</v>
      </c>
      <c r="O32" s="343">
        <f t="shared" si="2"/>
        <v>0</v>
      </c>
      <c r="P32" s="293">
        <f t="shared" ref="P32:U32" si="12">SUM(P34:P35)</f>
        <v>0</v>
      </c>
      <c r="Q32" s="293">
        <f t="shared" si="12"/>
        <v>0</v>
      </c>
      <c r="R32" s="329">
        <f t="shared" si="12"/>
        <v>0</v>
      </c>
      <c r="S32" s="293">
        <f t="shared" si="12"/>
        <v>0</v>
      </c>
      <c r="T32" s="293">
        <f t="shared" si="12"/>
        <v>0</v>
      </c>
      <c r="U32" s="329">
        <f t="shared" si="12"/>
        <v>0</v>
      </c>
      <c r="V32" s="342"/>
    </row>
    <row r="33" spans="1:22" s="250" customFormat="1" ht="13.5" customHeight="1" thickBot="1" x14ac:dyDescent="0.25">
      <c r="A33" s="248"/>
      <c r="B33" s="292" t="s">
        <v>981</v>
      </c>
      <c r="C33" s="294"/>
      <c r="D33" s="178"/>
      <c r="E33" s="289"/>
      <c r="F33" s="328"/>
      <c r="G33" s="178"/>
      <c r="H33" s="289"/>
      <c r="I33" s="328"/>
      <c r="J33" s="178"/>
      <c r="K33" s="289"/>
      <c r="L33" s="328"/>
      <c r="M33" s="343">
        <f t="shared" si="0"/>
        <v>0</v>
      </c>
      <c r="N33" s="343">
        <f t="shared" si="1"/>
        <v>0</v>
      </c>
      <c r="O33" s="343">
        <f t="shared" si="2"/>
        <v>0</v>
      </c>
      <c r="P33" s="178"/>
      <c r="Q33" s="289"/>
      <c r="R33" s="328"/>
      <c r="S33" s="178"/>
      <c r="T33" s="289"/>
      <c r="U33" s="328"/>
      <c r="V33" s="342"/>
    </row>
    <row r="34" spans="1:22" s="250" customFormat="1" ht="13.5" customHeight="1" thickBot="1" x14ac:dyDescent="0.25">
      <c r="A34" s="245">
        <v>8142</v>
      </c>
      <c r="B34" s="295" t="s">
        <v>988</v>
      </c>
      <c r="C34" s="296"/>
      <c r="D34" s="198">
        <f>SUM(E34:F34)</f>
        <v>0</v>
      </c>
      <c r="E34" s="289"/>
      <c r="F34" s="328" t="s">
        <v>364</v>
      </c>
      <c r="G34" s="198">
        <f>SUM(H34:I34)</f>
        <v>0</v>
      </c>
      <c r="H34" s="289"/>
      <c r="I34" s="328" t="s">
        <v>364</v>
      </c>
      <c r="J34" s="198">
        <f>SUM(K34:L34)</f>
        <v>0</v>
      </c>
      <c r="K34" s="289"/>
      <c r="L34" s="328" t="s">
        <v>364</v>
      </c>
      <c r="M34" s="343">
        <f t="shared" si="0"/>
        <v>0</v>
      </c>
      <c r="N34" s="343">
        <f t="shared" si="1"/>
        <v>0</v>
      </c>
      <c r="O34" s="328" t="s">
        <v>364</v>
      </c>
      <c r="P34" s="198">
        <f>SUM(Q34:R34)</f>
        <v>0</v>
      </c>
      <c r="Q34" s="289"/>
      <c r="R34" s="328" t="s">
        <v>364</v>
      </c>
      <c r="S34" s="198">
        <f>SUM(T34:U34)</f>
        <v>0</v>
      </c>
      <c r="T34" s="289"/>
      <c r="U34" s="328" t="s">
        <v>364</v>
      </c>
      <c r="V34" s="342"/>
    </row>
    <row r="35" spans="1:22" s="250" customFormat="1" ht="13.5" customHeight="1" thickBot="1" x14ac:dyDescent="0.25">
      <c r="A35" s="251">
        <v>8143</v>
      </c>
      <c r="B35" s="297" t="s">
        <v>989</v>
      </c>
      <c r="C35" s="298"/>
      <c r="D35" s="198">
        <f>SUM(E35:F35)</f>
        <v>0</v>
      </c>
      <c r="E35" s="299"/>
      <c r="F35" s="330" t="s">
        <v>364</v>
      </c>
      <c r="G35" s="198">
        <f>SUM(H35:I35)</f>
        <v>0</v>
      </c>
      <c r="H35" s="299"/>
      <c r="I35" s="330" t="s">
        <v>364</v>
      </c>
      <c r="J35" s="198">
        <f>SUM(K35:L35)</f>
        <v>0</v>
      </c>
      <c r="K35" s="299"/>
      <c r="L35" s="330" t="s">
        <v>364</v>
      </c>
      <c r="M35" s="343">
        <f t="shared" si="0"/>
        <v>0</v>
      </c>
      <c r="N35" s="343">
        <f t="shared" si="1"/>
        <v>0</v>
      </c>
      <c r="O35" s="328" t="s">
        <v>364</v>
      </c>
      <c r="P35" s="198">
        <f>SUM(Q35:R35)</f>
        <v>0</v>
      </c>
      <c r="Q35" s="299"/>
      <c r="R35" s="330" t="s">
        <v>364</v>
      </c>
      <c r="S35" s="198">
        <f>SUM(T35:U35)</f>
        <v>0</v>
      </c>
      <c r="T35" s="299"/>
      <c r="U35" s="330" t="s">
        <v>364</v>
      </c>
      <c r="V35" s="342"/>
    </row>
    <row r="36" spans="1:22" s="250" customFormat="1" ht="27" customHeight="1" x14ac:dyDescent="0.2">
      <c r="A36" s="245">
        <v>8150</v>
      </c>
      <c r="B36" s="300" t="s">
        <v>1025</v>
      </c>
      <c r="C36" s="252" t="s">
        <v>765</v>
      </c>
      <c r="D36" s="293">
        <f t="shared" ref="D36:L36" si="13">SUM(D38:D39)</f>
        <v>0</v>
      </c>
      <c r="E36" s="293">
        <f t="shared" si="13"/>
        <v>0</v>
      </c>
      <c r="F36" s="329">
        <f t="shared" si="13"/>
        <v>0</v>
      </c>
      <c r="G36" s="293">
        <f t="shared" si="13"/>
        <v>0</v>
      </c>
      <c r="H36" s="293">
        <f t="shared" si="13"/>
        <v>0</v>
      </c>
      <c r="I36" s="329">
        <f t="shared" si="13"/>
        <v>0</v>
      </c>
      <c r="J36" s="293">
        <f t="shared" si="13"/>
        <v>0</v>
      </c>
      <c r="K36" s="293">
        <f t="shared" si="13"/>
        <v>0</v>
      </c>
      <c r="L36" s="329">
        <f t="shared" si="13"/>
        <v>0</v>
      </c>
      <c r="M36" s="343">
        <f t="shared" si="0"/>
        <v>0</v>
      </c>
      <c r="N36" s="343">
        <f t="shared" si="1"/>
        <v>0</v>
      </c>
      <c r="O36" s="343">
        <f t="shared" si="2"/>
        <v>0</v>
      </c>
      <c r="P36" s="293">
        <f t="shared" ref="P36:U36" si="14">SUM(P38:P39)</f>
        <v>0</v>
      </c>
      <c r="Q36" s="293">
        <f t="shared" si="14"/>
        <v>0</v>
      </c>
      <c r="R36" s="329">
        <f t="shared" si="14"/>
        <v>0</v>
      </c>
      <c r="S36" s="293">
        <f t="shared" si="14"/>
        <v>0</v>
      </c>
      <c r="T36" s="293">
        <f t="shared" si="14"/>
        <v>0</v>
      </c>
      <c r="U36" s="329">
        <f t="shared" si="14"/>
        <v>0</v>
      </c>
      <c r="V36" s="342"/>
    </row>
    <row r="37" spans="1:22" s="250" customFormat="1" ht="12.75" customHeight="1" x14ac:dyDescent="0.2">
      <c r="A37" s="248"/>
      <c r="B37" s="292" t="s">
        <v>981</v>
      </c>
      <c r="C37" s="253"/>
      <c r="D37" s="178"/>
      <c r="E37" s="289"/>
      <c r="F37" s="328"/>
      <c r="G37" s="178"/>
      <c r="H37" s="289"/>
      <c r="I37" s="328"/>
      <c r="J37" s="178"/>
      <c r="K37" s="289"/>
      <c r="L37" s="328"/>
      <c r="M37" s="343">
        <f t="shared" si="0"/>
        <v>0</v>
      </c>
      <c r="N37" s="343">
        <f t="shared" si="1"/>
        <v>0</v>
      </c>
      <c r="O37" s="343">
        <f t="shared" si="2"/>
        <v>0</v>
      </c>
      <c r="P37" s="178"/>
      <c r="Q37" s="289"/>
      <c r="R37" s="328"/>
      <c r="S37" s="178"/>
      <c r="T37" s="289"/>
      <c r="U37" s="328"/>
      <c r="V37" s="342"/>
    </row>
    <row r="38" spans="1:22" s="250" customFormat="1" ht="13.5" customHeight="1" thickBot="1" x14ac:dyDescent="0.25">
      <c r="A38" s="248">
        <v>8151</v>
      </c>
      <c r="B38" s="292" t="s">
        <v>986</v>
      </c>
      <c r="C38" s="253"/>
      <c r="D38" s="198">
        <f>SUM(E38:F38)</f>
        <v>0</v>
      </c>
      <c r="E38" s="289"/>
      <c r="F38" s="328" t="s">
        <v>364</v>
      </c>
      <c r="G38" s="198">
        <f>SUM(H38:I38)</f>
        <v>0</v>
      </c>
      <c r="H38" s="289"/>
      <c r="I38" s="328" t="s">
        <v>364</v>
      </c>
      <c r="J38" s="198">
        <f>SUM(K38:L38)</f>
        <v>0</v>
      </c>
      <c r="K38" s="289"/>
      <c r="L38" s="328" t="s">
        <v>364</v>
      </c>
      <c r="M38" s="343">
        <f t="shared" si="0"/>
        <v>0</v>
      </c>
      <c r="N38" s="343">
        <f t="shared" si="1"/>
        <v>0</v>
      </c>
      <c r="O38" s="328" t="s">
        <v>364</v>
      </c>
      <c r="P38" s="198">
        <f>SUM(Q38:R38)</f>
        <v>0</v>
      </c>
      <c r="Q38" s="289"/>
      <c r="R38" s="328" t="s">
        <v>364</v>
      </c>
      <c r="S38" s="198">
        <f>SUM(T38:U38)</f>
        <v>0</v>
      </c>
      <c r="T38" s="289"/>
      <c r="U38" s="328" t="s">
        <v>364</v>
      </c>
      <c r="V38" s="342"/>
    </row>
    <row r="39" spans="1:22" s="250" customFormat="1" ht="13.5" customHeight="1" thickBot="1" x14ac:dyDescent="0.25">
      <c r="A39" s="254">
        <v>8152</v>
      </c>
      <c r="B39" s="301" t="s">
        <v>990</v>
      </c>
      <c r="C39" s="255"/>
      <c r="D39" s="198">
        <f>SUM(E39:F39)</f>
        <v>0</v>
      </c>
      <c r="E39" s="299"/>
      <c r="F39" s="330" t="s">
        <v>364</v>
      </c>
      <c r="G39" s="198">
        <f>SUM(H39:I39)</f>
        <v>0</v>
      </c>
      <c r="H39" s="299"/>
      <c r="I39" s="330" t="s">
        <v>364</v>
      </c>
      <c r="J39" s="198">
        <f>SUM(K39:L39)</f>
        <v>0</v>
      </c>
      <c r="K39" s="299"/>
      <c r="L39" s="330" t="s">
        <v>364</v>
      </c>
      <c r="M39" s="343">
        <f t="shared" si="0"/>
        <v>0</v>
      </c>
      <c r="N39" s="343">
        <f t="shared" si="1"/>
        <v>0</v>
      </c>
      <c r="O39" s="328" t="s">
        <v>364</v>
      </c>
      <c r="P39" s="198">
        <f>SUM(Q39:R39)</f>
        <v>0</v>
      </c>
      <c r="Q39" s="299"/>
      <c r="R39" s="330" t="s">
        <v>364</v>
      </c>
      <c r="S39" s="198">
        <f>SUM(T39:U39)</f>
        <v>0</v>
      </c>
      <c r="T39" s="299"/>
      <c r="U39" s="330" t="s">
        <v>364</v>
      </c>
      <c r="V39" s="342"/>
    </row>
    <row r="40" spans="1:22" s="250" customFormat="1" ht="37.5" customHeight="1" thickBot="1" x14ac:dyDescent="0.25">
      <c r="A40" s="256">
        <v>8160</v>
      </c>
      <c r="B40" s="302" t="s">
        <v>1026</v>
      </c>
      <c r="C40" s="257"/>
      <c r="D40" s="238">
        <f t="shared" ref="D40:L40" si="15">SUM(D42,D47,D51,D63)</f>
        <v>0</v>
      </c>
      <c r="E40" s="238">
        <f t="shared" si="15"/>
        <v>0</v>
      </c>
      <c r="F40" s="239">
        <f t="shared" si="15"/>
        <v>0</v>
      </c>
      <c r="G40" s="238">
        <f t="shared" si="15"/>
        <v>177341.59999999998</v>
      </c>
      <c r="H40" s="238">
        <f t="shared" si="15"/>
        <v>87961.7</v>
      </c>
      <c r="I40" s="239">
        <f t="shared" si="15"/>
        <v>89379.9</v>
      </c>
      <c r="J40" s="238">
        <f t="shared" si="15"/>
        <v>164090.79999999999</v>
      </c>
      <c r="K40" s="238">
        <f t="shared" si="15"/>
        <v>0</v>
      </c>
      <c r="L40" s="239">
        <f t="shared" si="15"/>
        <v>164090.79999999999</v>
      </c>
      <c r="M40" s="343">
        <f t="shared" si="0"/>
        <v>-13250.799999999988</v>
      </c>
      <c r="N40" s="343">
        <f t="shared" si="1"/>
        <v>-87961.7</v>
      </c>
      <c r="O40" s="343">
        <f t="shared" si="2"/>
        <v>74710.899999999994</v>
      </c>
      <c r="P40" s="238">
        <f t="shared" ref="P40:U40" si="16">SUM(P42,P47,P51,P63)</f>
        <v>98654</v>
      </c>
      <c r="Q40" s="238">
        <f t="shared" si="16"/>
        <v>0</v>
      </c>
      <c r="R40" s="239">
        <f t="shared" si="16"/>
        <v>98654</v>
      </c>
      <c r="S40" s="238">
        <f t="shared" si="16"/>
        <v>103592</v>
      </c>
      <c r="T40" s="238">
        <f t="shared" si="16"/>
        <v>0</v>
      </c>
      <c r="U40" s="239">
        <f t="shared" si="16"/>
        <v>103592</v>
      </c>
      <c r="V40" s="342"/>
    </row>
    <row r="41" spans="1:22" s="250" customFormat="1" ht="13.5" customHeight="1" thickBot="1" x14ac:dyDescent="0.25">
      <c r="A41" s="258"/>
      <c r="B41" s="303" t="s">
        <v>5</v>
      </c>
      <c r="C41" s="259"/>
      <c r="D41" s="304"/>
      <c r="E41" s="305"/>
      <c r="F41" s="331"/>
      <c r="G41" s="304"/>
      <c r="H41" s="305"/>
      <c r="I41" s="331"/>
      <c r="J41" s="304"/>
      <c r="K41" s="305"/>
      <c r="L41" s="331"/>
      <c r="M41" s="343">
        <f t="shared" si="0"/>
        <v>0</v>
      </c>
      <c r="N41" s="343">
        <f t="shared" si="1"/>
        <v>0</v>
      </c>
      <c r="O41" s="343">
        <f t="shared" si="2"/>
        <v>0</v>
      </c>
      <c r="P41" s="304"/>
      <c r="Q41" s="305"/>
      <c r="R41" s="331"/>
      <c r="S41" s="304"/>
      <c r="T41" s="305"/>
      <c r="U41" s="331"/>
      <c r="V41" s="342"/>
    </row>
    <row r="42" spans="1:22" s="246" customFormat="1" ht="29.25" customHeight="1" thickBot="1" x14ac:dyDescent="0.25">
      <c r="A42" s="256">
        <v>8161</v>
      </c>
      <c r="B42" s="306" t="s">
        <v>1027</v>
      </c>
      <c r="C42" s="257"/>
      <c r="D42" s="168">
        <f>SUM(D44:D46)</f>
        <v>0</v>
      </c>
      <c r="E42" s="307" t="s">
        <v>980</v>
      </c>
      <c r="F42" s="332">
        <f>SUM(F44:F46)</f>
        <v>0</v>
      </c>
      <c r="G42" s="168">
        <f>SUM(G44:G46)</f>
        <v>0</v>
      </c>
      <c r="H42" s="307" t="s">
        <v>980</v>
      </c>
      <c r="I42" s="332">
        <f>SUM(I44:I46)</f>
        <v>0</v>
      </c>
      <c r="J42" s="168">
        <f>SUM(J44:J46)</f>
        <v>0</v>
      </c>
      <c r="K42" s="307" t="s">
        <v>980</v>
      </c>
      <c r="L42" s="332">
        <f>SUM(L44:L46)</f>
        <v>0</v>
      </c>
      <c r="M42" s="343">
        <f t="shared" si="0"/>
        <v>0</v>
      </c>
      <c r="N42" s="328" t="s">
        <v>364</v>
      </c>
      <c r="O42" s="343">
        <f t="shared" si="2"/>
        <v>0</v>
      </c>
      <c r="P42" s="168">
        <f>SUM(P44:P46)</f>
        <v>0</v>
      </c>
      <c r="Q42" s="307" t="s">
        <v>980</v>
      </c>
      <c r="R42" s="332">
        <f>SUM(R44:R46)</f>
        <v>0</v>
      </c>
      <c r="S42" s="168">
        <f>SUM(S44:S46)</f>
        <v>0</v>
      </c>
      <c r="T42" s="307" t="s">
        <v>980</v>
      </c>
      <c r="U42" s="332">
        <f>SUM(U44:U46)</f>
        <v>0</v>
      </c>
      <c r="V42" s="340"/>
    </row>
    <row r="43" spans="1:22" s="246" customFormat="1" ht="12.75" customHeight="1" x14ac:dyDescent="0.2">
      <c r="A43" s="247"/>
      <c r="B43" s="308" t="s">
        <v>981</v>
      </c>
      <c r="C43" s="260"/>
      <c r="D43" s="173"/>
      <c r="E43" s="309"/>
      <c r="F43" s="326"/>
      <c r="G43" s="173"/>
      <c r="H43" s="309"/>
      <c r="I43" s="326"/>
      <c r="J43" s="173"/>
      <c r="K43" s="309"/>
      <c r="L43" s="326"/>
      <c r="M43" s="343">
        <f t="shared" si="0"/>
        <v>0</v>
      </c>
      <c r="N43" s="343">
        <f t="shared" si="1"/>
        <v>0</v>
      </c>
      <c r="O43" s="343">
        <f t="shared" si="2"/>
        <v>0</v>
      </c>
      <c r="P43" s="173"/>
      <c r="Q43" s="309"/>
      <c r="R43" s="326"/>
      <c r="S43" s="173"/>
      <c r="T43" s="309"/>
      <c r="U43" s="326"/>
      <c r="V43" s="340"/>
    </row>
    <row r="44" spans="1:22" ht="27" customHeight="1" thickBot="1" x14ac:dyDescent="0.25">
      <c r="A44" s="248">
        <v>8162</v>
      </c>
      <c r="B44" s="292" t="s">
        <v>991</v>
      </c>
      <c r="C44" s="253" t="s">
        <v>766</v>
      </c>
      <c r="D44" s="198"/>
      <c r="E44" s="289" t="s">
        <v>980</v>
      </c>
      <c r="F44" s="328"/>
      <c r="G44" s="198"/>
      <c r="H44" s="289" t="s">
        <v>980</v>
      </c>
      <c r="I44" s="328"/>
      <c r="J44" s="198"/>
      <c r="K44" s="289" t="s">
        <v>980</v>
      </c>
      <c r="L44" s="328"/>
      <c r="M44" s="343">
        <f t="shared" si="0"/>
        <v>0</v>
      </c>
      <c r="N44" s="328" t="s">
        <v>364</v>
      </c>
      <c r="O44" s="343">
        <f t="shared" si="2"/>
        <v>0</v>
      </c>
      <c r="P44" s="198"/>
      <c r="Q44" s="289" t="s">
        <v>980</v>
      </c>
      <c r="R44" s="328"/>
      <c r="S44" s="198"/>
      <c r="T44" s="289" t="s">
        <v>980</v>
      </c>
      <c r="U44" s="328"/>
      <c r="V44" s="341"/>
    </row>
    <row r="45" spans="1:22" s="246" customFormat="1" ht="71.25" customHeight="1" thickBot="1" x14ac:dyDescent="0.25">
      <c r="A45" s="261">
        <v>8163</v>
      </c>
      <c r="B45" s="292" t="s">
        <v>992</v>
      </c>
      <c r="C45" s="253" t="s">
        <v>766</v>
      </c>
      <c r="D45" s="198">
        <f>SUM(E45:F45)</f>
        <v>0</v>
      </c>
      <c r="E45" s="307" t="s">
        <v>980</v>
      </c>
      <c r="F45" s="333"/>
      <c r="G45" s="198">
        <f>SUM(H45:I45)</f>
        <v>0</v>
      </c>
      <c r="H45" s="307" t="s">
        <v>980</v>
      </c>
      <c r="I45" s="333"/>
      <c r="J45" s="198">
        <f>SUM(K45:L45)</f>
        <v>0</v>
      </c>
      <c r="K45" s="307" t="s">
        <v>980</v>
      </c>
      <c r="L45" s="333"/>
      <c r="M45" s="343">
        <f t="shared" si="0"/>
        <v>0</v>
      </c>
      <c r="N45" s="328" t="s">
        <v>364</v>
      </c>
      <c r="O45" s="343">
        <f t="shared" si="2"/>
        <v>0</v>
      </c>
      <c r="P45" s="198">
        <f>SUM(Q45:R45)</f>
        <v>0</v>
      </c>
      <c r="Q45" s="307" t="s">
        <v>980</v>
      </c>
      <c r="R45" s="333"/>
      <c r="S45" s="198">
        <f>SUM(T45:U45)</f>
        <v>0</v>
      </c>
      <c r="T45" s="307" t="s">
        <v>980</v>
      </c>
      <c r="U45" s="333"/>
      <c r="V45" s="340"/>
    </row>
    <row r="46" spans="1:22" ht="14.25" customHeight="1" thickBot="1" x14ac:dyDescent="0.25">
      <c r="A46" s="254">
        <v>8164</v>
      </c>
      <c r="B46" s="301" t="s">
        <v>993</v>
      </c>
      <c r="C46" s="255" t="s">
        <v>301</v>
      </c>
      <c r="D46" s="198">
        <f>SUM(E46:F46)</f>
        <v>0</v>
      </c>
      <c r="E46" s="299" t="s">
        <v>980</v>
      </c>
      <c r="F46" s="330"/>
      <c r="G46" s="198">
        <f>SUM(H46:I46)</f>
        <v>0</v>
      </c>
      <c r="H46" s="299" t="s">
        <v>980</v>
      </c>
      <c r="I46" s="330"/>
      <c r="J46" s="198">
        <f>SUM(K46:L46)</f>
        <v>0</v>
      </c>
      <c r="K46" s="299" t="s">
        <v>980</v>
      </c>
      <c r="L46" s="330"/>
      <c r="M46" s="343">
        <f t="shared" si="0"/>
        <v>0</v>
      </c>
      <c r="N46" s="328" t="s">
        <v>364</v>
      </c>
      <c r="O46" s="343">
        <f t="shared" si="2"/>
        <v>0</v>
      </c>
      <c r="P46" s="198">
        <f>SUM(Q46:R46)</f>
        <v>0</v>
      </c>
      <c r="Q46" s="299" t="s">
        <v>980</v>
      </c>
      <c r="R46" s="330"/>
      <c r="S46" s="198">
        <f>SUM(T46:U46)</f>
        <v>0</v>
      </c>
      <c r="T46" s="299" t="s">
        <v>980</v>
      </c>
      <c r="U46" s="330"/>
      <c r="V46" s="341"/>
    </row>
    <row r="47" spans="1:22" s="246" customFormat="1" ht="13.5" customHeight="1" thickBot="1" x14ac:dyDescent="0.25">
      <c r="A47" s="256">
        <v>8170</v>
      </c>
      <c r="B47" s="306" t="s">
        <v>994</v>
      </c>
      <c r="C47" s="257"/>
      <c r="D47" s="310">
        <f t="shared" ref="D47:L47" si="17">SUM(D49:D50)</f>
        <v>0</v>
      </c>
      <c r="E47" s="310">
        <f t="shared" si="17"/>
        <v>0</v>
      </c>
      <c r="F47" s="334">
        <f t="shared" si="17"/>
        <v>0</v>
      </c>
      <c r="G47" s="310">
        <f t="shared" si="17"/>
        <v>0</v>
      </c>
      <c r="H47" s="310">
        <f t="shared" si="17"/>
        <v>0</v>
      </c>
      <c r="I47" s="334">
        <f t="shared" si="17"/>
        <v>0</v>
      </c>
      <c r="J47" s="310">
        <f t="shared" si="17"/>
        <v>0</v>
      </c>
      <c r="K47" s="310">
        <f t="shared" si="17"/>
        <v>0</v>
      </c>
      <c r="L47" s="334">
        <f t="shared" si="17"/>
        <v>0</v>
      </c>
      <c r="M47" s="343">
        <f t="shared" si="0"/>
        <v>0</v>
      </c>
      <c r="N47" s="343">
        <f t="shared" si="1"/>
        <v>0</v>
      </c>
      <c r="O47" s="343">
        <f t="shared" si="2"/>
        <v>0</v>
      </c>
      <c r="P47" s="310">
        <f t="shared" ref="P47:U47" si="18">SUM(P49:P50)</f>
        <v>0</v>
      </c>
      <c r="Q47" s="310">
        <f t="shared" si="18"/>
        <v>0</v>
      </c>
      <c r="R47" s="334">
        <f t="shared" si="18"/>
        <v>0</v>
      </c>
      <c r="S47" s="310">
        <f t="shared" si="18"/>
        <v>0</v>
      </c>
      <c r="T47" s="310">
        <f t="shared" si="18"/>
        <v>0</v>
      </c>
      <c r="U47" s="334">
        <f t="shared" si="18"/>
        <v>0</v>
      </c>
      <c r="V47" s="340"/>
    </row>
    <row r="48" spans="1:22" s="246" customFormat="1" ht="12.75" customHeight="1" x14ac:dyDescent="0.2">
      <c r="A48" s="247"/>
      <c r="B48" s="308" t="s">
        <v>981</v>
      </c>
      <c r="C48" s="260"/>
      <c r="D48" s="311"/>
      <c r="E48" s="309"/>
      <c r="F48" s="335"/>
      <c r="G48" s="311"/>
      <c r="H48" s="309"/>
      <c r="I48" s="335"/>
      <c r="J48" s="311"/>
      <c r="K48" s="309"/>
      <c r="L48" s="335"/>
      <c r="M48" s="343">
        <f t="shared" si="0"/>
        <v>0</v>
      </c>
      <c r="N48" s="343">
        <f t="shared" si="1"/>
        <v>0</v>
      </c>
      <c r="O48" s="343">
        <f t="shared" si="2"/>
        <v>0</v>
      </c>
      <c r="P48" s="311"/>
      <c r="Q48" s="309"/>
      <c r="R48" s="335"/>
      <c r="S48" s="311"/>
      <c r="T48" s="309"/>
      <c r="U48" s="335"/>
      <c r="V48" s="340"/>
    </row>
    <row r="49" spans="1:22" ht="22.5" thickBot="1" x14ac:dyDescent="0.25">
      <c r="A49" s="248">
        <v>8171</v>
      </c>
      <c r="B49" s="292" t="s">
        <v>995</v>
      </c>
      <c r="C49" s="253" t="s">
        <v>767</v>
      </c>
      <c r="D49" s="198">
        <f>SUM(E49:F49)</f>
        <v>0</v>
      </c>
      <c r="E49" s="287"/>
      <c r="F49" s="328"/>
      <c r="G49" s="198">
        <f>SUM(H49:I49)</f>
        <v>0</v>
      </c>
      <c r="H49" s="287"/>
      <c r="I49" s="328"/>
      <c r="J49" s="198">
        <f>SUM(K49:L49)</f>
        <v>0</v>
      </c>
      <c r="K49" s="287"/>
      <c r="L49" s="328"/>
      <c r="M49" s="343">
        <f t="shared" si="0"/>
        <v>0</v>
      </c>
      <c r="N49" s="343">
        <f t="shared" si="1"/>
        <v>0</v>
      </c>
      <c r="O49" s="343">
        <f t="shared" si="2"/>
        <v>0</v>
      </c>
      <c r="P49" s="198">
        <f>SUM(Q49:R49)</f>
        <v>0</v>
      </c>
      <c r="Q49" s="287"/>
      <c r="R49" s="328"/>
      <c r="S49" s="198">
        <f>SUM(T49:U49)</f>
        <v>0</v>
      </c>
      <c r="T49" s="287"/>
      <c r="U49" s="328"/>
      <c r="V49" s="341"/>
    </row>
    <row r="50" spans="1:22" ht="13.5" customHeight="1" thickBot="1" x14ac:dyDescent="0.25">
      <c r="A50" s="248">
        <v>8172</v>
      </c>
      <c r="B50" s="291" t="s">
        <v>996</v>
      </c>
      <c r="C50" s="253" t="s">
        <v>768</v>
      </c>
      <c r="D50" s="198">
        <f>SUM(E50:F50)</f>
        <v>0</v>
      </c>
      <c r="E50" s="312"/>
      <c r="F50" s="336"/>
      <c r="G50" s="198">
        <f>SUM(H50:I50)</f>
        <v>0</v>
      </c>
      <c r="H50" s="312"/>
      <c r="I50" s="336"/>
      <c r="J50" s="198">
        <f>SUM(K50:L50)</f>
        <v>0</v>
      </c>
      <c r="K50" s="312"/>
      <c r="L50" s="336"/>
      <c r="M50" s="343">
        <f t="shared" si="0"/>
        <v>0</v>
      </c>
      <c r="N50" s="343">
        <f t="shared" si="1"/>
        <v>0</v>
      </c>
      <c r="O50" s="343">
        <f t="shared" si="2"/>
        <v>0</v>
      </c>
      <c r="P50" s="198">
        <f>SUM(Q50:R50)</f>
        <v>0</v>
      </c>
      <c r="Q50" s="312"/>
      <c r="R50" s="336"/>
      <c r="S50" s="198">
        <f>SUM(T50:U50)</f>
        <v>0</v>
      </c>
      <c r="T50" s="312"/>
      <c r="U50" s="336"/>
      <c r="V50" s="341"/>
    </row>
    <row r="51" spans="1:22" s="246" customFormat="1" ht="21.75" thickBot="1" x14ac:dyDescent="0.25">
      <c r="A51" s="262">
        <v>8190</v>
      </c>
      <c r="B51" s="313" t="s">
        <v>1028</v>
      </c>
      <c r="C51" s="263"/>
      <c r="D51" s="314">
        <f>SUM(E51:F51)</f>
        <v>0</v>
      </c>
      <c r="E51" s="168">
        <f>SUM(E53+E57-E56)</f>
        <v>0</v>
      </c>
      <c r="F51" s="332">
        <f>SUM(F57)</f>
        <v>0</v>
      </c>
      <c r="G51" s="314">
        <f>SUM(H51:I51)</f>
        <v>177341.59999999998</v>
      </c>
      <c r="H51" s="168">
        <f>SUM(H53+H57-H56)</f>
        <v>87961.7</v>
      </c>
      <c r="I51" s="332">
        <f>SUM(I57)</f>
        <v>89379.9</v>
      </c>
      <c r="J51" s="314">
        <f>SUM(K51:L51)</f>
        <v>164090.79999999999</v>
      </c>
      <c r="K51" s="168">
        <f>SUM(K53+K57-K56)</f>
        <v>0</v>
      </c>
      <c r="L51" s="332">
        <f>SUM(L57)</f>
        <v>164090.79999999999</v>
      </c>
      <c r="M51" s="343">
        <f t="shared" si="0"/>
        <v>-13250.799999999988</v>
      </c>
      <c r="N51" s="343">
        <f t="shared" si="1"/>
        <v>-87961.7</v>
      </c>
      <c r="O51" s="343">
        <f t="shared" si="2"/>
        <v>74710.899999999994</v>
      </c>
      <c r="P51" s="314">
        <f>SUM(Q51:R51)</f>
        <v>98654</v>
      </c>
      <c r="Q51" s="168">
        <f>SUM(Q53+Q57-Q56)</f>
        <v>0</v>
      </c>
      <c r="R51" s="332">
        <f>SUM(R57)</f>
        <v>98654</v>
      </c>
      <c r="S51" s="314">
        <f>SUM(T51:U51)</f>
        <v>103592</v>
      </c>
      <c r="T51" s="168">
        <f>SUM(T53+T57-T56)</f>
        <v>0</v>
      </c>
      <c r="U51" s="332">
        <f>SUM(U57)</f>
        <v>103592</v>
      </c>
      <c r="V51" s="340"/>
    </row>
    <row r="52" spans="1:22" s="246" customFormat="1" ht="12.75" customHeight="1" x14ac:dyDescent="0.2">
      <c r="A52" s="264"/>
      <c r="B52" s="290" t="s">
        <v>997</v>
      </c>
      <c r="C52" s="141"/>
      <c r="D52" s="315"/>
      <c r="E52" s="316"/>
      <c r="F52" s="337"/>
      <c r="G52" s="315"/>
      <c r="H52" s="316"/>
      <c r="I52" s="337"/>
      <c r="J52" s="315"/>
      <c r="K52" s="316"/>
      <c r="L52" s="337"/>
      <c r="M52" s="343">
        <f t="shared" si="0"/>
        <v>0</v>
      </c>
      <c r="N52" s="343">
        <f t="shared" si="1"/>
        <v>0</v>
      </c>
      <c r="O52" s="343">
        <f t="shared" si="2"/>
        <v>0</v>
      </c>
      <c r="P52" s="315"/>
      <c r="Q52" s="316"/>
      <c r="R52" s="337"/>
      <c r="S52" s="315"/>
      <c r="T52" s="316"/>
      <c r="U52" s="337"/>
      <c r="V52" s="340"/>
    </row>
    <row r="53" spans="1:22" ht="21.75" x14ac:dyDescent="0.2">
      <c r="A53" s="265">
        <v>8191</v>
      </c>
      <c r="B53" s="308" t="s">
        <v>998</v>
      </c>
      <c r="C53" s="266">
        <v>9320</v>
      </c>
      <c r="D53" s="207">
        <f>SUM(E53:F53)</f>
        <v>0</v>
      </c>
      <c r="E53" s="394"/>
      <c r="F53" s="338" t="s">
        <v>364</v>
      </c>
      <c r="G53" s="207">
        <f>SUM(H53:I53)</f>
        <v>154378.70000000001</v>
      </c>
      <c r="H53" s="394">
        <v>154378.70000000001</v>
      </c>
      <c r="I53" s="338" t="s">
        <v>364</v>
      </c>
      <c r="J53" s="207">
        <f>SUM(K53:L53)</f>
        <v>70156.800000000003</v>
      </c>
      <c r="K53" s="394">
        <v>70156.800000000003</v>
      </c>
      <c r="L53" s="338" t="s">
        <v>364</v>
      </c>
      <c r="M53" s="343">
        <f t="shared" si="0"/>
        <v>-84221.900000000009</v>
      </c>
      <c r="N53" s="343">
        <f t="shared" si="1"/>
        <v>-84221.900000000009</v>
      </c>
      <c r="O53" s="328" t="s">
        <v>364</v>
      </c>
      <c r="P53" s="207">
        <f>SUM(Q53:R53)</f>
        <v>0</v>
      </c>
      <c r="Q53" s="394">
        <v>0</v>
      </c>
      <c r="R53" s="338" t="s">
        <v>364</v>
      </c>
      <c r="S53" s="207">
        <f>SUM(T53:U53)</f>
        <v>0</v>
      </c>
      <c r="T53" s="394">
        <v>0</v>
      </c>
      <c r="U53" s="338" t="s">
        <v>364</v>
      </c>
      <c r="V53" s="341"/>
    </row>
    <row r="54" spans="1:22" ht="12.75" customHeight="1" x14ac:dyDescent="0.2">
      <c r="A54" s="267"/>
      <c r="B54" s="290" t="s">
        <v>193</v>
      </c>
      <c r="C54" s="268"/>
      <c r="D54" s="178"/>
      <c r="E54" s="287"/>
      <c r="F54" s="328"/>
      <c r="G54" s="178"/>
      <c r="H54" s="287"/>
      <c r="I54" s="328"/>
      <c r="J54" s="178"/>
      <c r="K54" s="287"/>
      <c r="L54" s="328"/>
      <c r="M54" s="343">
        <f t="shared" si="0"/>
        <v>0</v>
      </c>
      <c r="N54" s="343">
        <f t="shared" si="1"/>
        <v>0</v>
      </c>
      <c r="O54" s="343">
        <f t="shared" si="2"/>
        <v>0</v>
      </c>
      <c r="P54" s="178"/>
      <c r="Q54" s="287"/>
      <c r="R54" s="328"/>
      <c r="S54" s="178"/>
      <c r="T54" s="287"/>
      <c r="U54" s="328"/>
      <c r="V54" s="341"/>
    </row>
    <row r="55" spans="1:22" ht="35.25" customHeight="1" x14ac:dyDescent="0.2">
      <c r="A55" s="267">
        <v>8192</v>
      </c>
      <c r="B55" s="292" t="s">
        <v>999</v>
      </c>
      <c r="C55" s="268"/>
      <c r="D55" s="207">
        <f>SUM(E55:F55)</f>
        <v>0</v>
      </c>
      <c r="E55" s="287">
        <v>0</v>
      </c>
      <c r="F55" s="327" t="s">
        <v>980</v>
      </c>
      <c r="G55" s="207">
        <f>SUM(H55:I55)</f>
        <v>87961.7</v>
      </c>
      <c r="H55" s="393">
        <v>87961.7</v>
      </c>
      <c r="I55" s="327" t="s">
        <v>980</v>
      </c>
      <c r="J55" s="207">
        <f>SUM(K55:L55)</f>
        <v>0</v>
      </c>
      <c r="K55" s="393">
        <v>0</v>
      </c>
      <c r="L55" s="327" t="s">
        <v>980</v>
      </c>
      <c r="M55" s="343">
        <f t="shared" si="0"/>
        <v>-87961.7</v>
      </c>
      <c r="N55" s="343">
        <f t="shared" si="1"/>
        <v>-87961.7</v>
      </c>
      <c r="O55" s="328" t="s">
        <v>364</v>
      </c>
      <c r="P55" s="207">
        <f>SUM(Q55:R55)</f>
        <v>0</v>
      </c>
      <c r="Q55" s="393">
        <v>0</v>
      </c>
      <c r="R55" s="327" t="s">
        <v>980</v>
      </c>
      <c r="S55" s="207">
        <f>SUM(T55:U55)</f>
        <v>0</v>
      </c>
      <c r="T55" s="393">
        <v>0</v>
      </c>
      <c r="U55" s="327" t="s">
        <v>980</v>
      </c>
      <c r="V55" s="341"/>
    </row>
    <row r="56" spans="1:22" ht="22.5" thickBot="1" x14ac:dyDescent="0.25">
      <c r="A56" s="267">
        <v>8193</v>
      </c>
      <c r="B56" s="292" t="s">
        <v>1000</v>
      </c>
      <c r="C56" s="268"/>
      <c r="D56" s="178">
        <f>D53-D55</f>
        <v>0</v>
      </c>
      <c r="E56" s="178">
        <f>E53-E55</f>
        <v>0</v>
      </c>
      <c r="F56" s="327" t="s">
        <v>364</v>
      </c>
      <c r="G56" s="178">
        <f>G53-G55</f>
        <v>66417.000000000015</v>
      </c>
      <c r="H56" s="178">
        <f>H53-H55</f>
        <v>66417.000000000015</v>
      </c>
      <c r="I56" s="327" t="s">
        <v>364</v>
      </c>
      <c r="J56" s="178">
        <f>J53-J55</f>
        <v>70156.800000000003</v>
      </c>
      <c r="K56" s="178">
        <f>K53-K55</f>
        <v>70156.800000000003</v>
      </c>
      <c r="L56" s="327" t="s">
        <v>364</v>
      </c>
      <c r="M56" s="343">
        <f t="shared" si="0"/>
        <v>3739.7999999999884</v>
      </c>
      <c r="N56" s="343">
        <f t="shared" si="1"/>
        <v>3739.7999999999884</v>
      </c>
      <c r="O56" s="328" t="s">
        <v>364</v>
      </c>
      <c r="P56" s="178">
        <f>P53-P55</f>
        <v>0</v>
      </c>
      <c r="Q56" s="178">
        <f>Q53-Q55</f>
        <v>0</v>
      </c>
      <c r="R56" s="327" t="s">
        <v>364</v>
      </c>
      <c r="S56" s="178">
        <f>S53-S55</f>
        <v>0</v>
      </c>
      <c r="T56" s="178">
        <f>T53-T55</f>
        <v>0</v>
      </c>
      <c r="U56" s="327" t="s">
        <v>364</v>
      </c>
      <c r="V56" s="341"/>
    </row>
    <row r="57" spans="1:22" ht="22.5" thickBot="1" x14ac:dyDescent="0.25">
      <c r="A57" s="267">
        <v>8194</v>
      </c>
      <c r="B57" s="318" t="s">
        <v>1001</v>
      </c>
      <c r="C57" s="269">
        <v>9330</v>
      </c>
      <c r="D57" s="168">
        <f>D59+D60</f>
        <v>0</v>
      </c>
      <c r="E57" s="168">
        <f>SUM(E59,E60)</f>
        <v>0</v>
      </c>
      <c r="F57" s="332">
        <f>F59+F60</f>
        <v>0</v>
      </c>
      <c r="G57" s="168">
        <f>G59+G60</f>
        <v>89379.900000000023</v>
      </c>
      <c r="H57" s="168">
        <f>SUM(H59,H60)</f>
        <v>0</v>
      </c>
      <c r="I57" s="332">
        <f>I59+I60</f>
        <v>89379.9</v>
      </c>
      <c r="J57" s="168">
        <f>J59+J60</f>
        <v>164090.79999999999</v>
      </c>
      <c r="K57" s="168">
        <f>SUM(K59,K60)</f>
        <v>0</v>
      </c>
      <c r="L57" s="332">
        <f>L59+L60</f>
        <v>164090.79999999999</v>
      </c>
      <c r="M57" s="343">
        <f t="shared" si="0"/>
        <v>74710.899999999965</v>
      </c>
      <c r="N57" s="343">
        <f t="shared" si="1"/>
        <v>0</v>
      </c>
      <c r="O57" s="343">
        <f t="shared" si="2"/>
        <v>74710.899999999994</v>
      </c>
      <c r="P57" s="168">
        <f>P59+P60</f>
        <v>98654</v>
      </c>
      <c r="Q57" s="168">
        <f>SUM(Q59,Q60)</f>
        <v>0</v>
      </c>
      <c r="R57" s="332">
        <f>R59+R60</f>
        <v>98654</v>
      </c>
      <c r="S57" s="168">
        <f>S59+S60</f>
        <v>103592</v>
      </c>
      <c r="T57" s="168">
        <f>SUM(T59,T60)</f>
        <v>0</v>
      </c>
      <c r="U57" s="332">
        <f>U59+U60</f>
        <v>103592</v>
      </c>
      <c r="V57" s="341"/>
    </row>
    <row r="58" spans="1:22" ht="12.75" customHeight="1" x14ac:dyDescent="0.2">
      <c r="A58" s="267"/>
      <c r="B58" s="290" t="s">
        <v>193</v>
      </c>
      <c r="C58" s="269"/>
      <c r="D58" s="178"/>
      <c r="E58" s="289"/>
      <c r="F58" s="328"/>
      <c r="G58" s="178"/>
      <c r="H58" s="289"/>
      <c r="I58" s="328"/>
      <c r="J58" s="178"/>
      <c r="K58" s="289"/>
      <c r="L58" s="328"/>
      <c r="M58" s="343">
        <f t="shared" si="0"/>
        <v>0</v>
      </c>
      <c r="N58" s="343">
        <f t="shared" si="1"/>
        <v>0</v>
      </c>
      <c r="O58" s="343">
        <f t="shared" si="2"/>
        <v>0</v>
      </c>
      <c r="P58" s="178"/>
      <c r="Q58" s="289"/>
      <c r="R58" s="328"/>
      <c r="S58" s="178"/>
      <c r="T58" s="289"/>
      <c r="U58" s="328"/>
      <c r="V58" s="341"/>
    </row>
    <row r="59" spans="1:22" ht="22.5" thickBot="1" x14ac:dyDescent="0.25">
      <c r="A59" s="267">
        <v>8195</v>
      </c>
      <c r="B59" s="292" t="s">
        <v>1002</v>
      </c>
      <c r="C59" s="269"/>
      <c r="D59" s="198">
        <f>F59</f>
        <v>0</v>
      </c>
      <c r="E59" s="289" t="s">
        <v>980</v>
      </c>
      <c r="F59" s="392"/>
      <c r="G59" s="198">
        <f>I59</f>
        <v>22962.9</v>
      </c>
      <c r="H59" s="289" t="s">
        <v>980</v>
      </c>
      <c r="I59" s="392">
        <v>22962.9</v>
      </c>
      <c r="J59" s="198">
        <f>L59</f>
        <v>93934</v>
      </c>
      <c r="K59" s="289" t="s">
        <v>980</v>
      </c>
      <c r="L59" s="392">
        <v>93934</v>
      </c>
      <c r="M59" s="343">
        <f t="shared" si="0"/>
        <v>70971.100000000006</v>
      </c>
      <c r="N59" s="328" t="s">
        <v>364</v>
      </c>
      <c r="O59" s="343">
        <f t="shared" si="2"/>
        <v>70971.100000000006</v>
      </c>
      <c r="P59" s="198">
        <f>R59</f>
        <v>98654</v>
      </c>
      <c r="Q59" s="289" t="s">
        <v>980</v>
      </c>
      <c r="R59" s="392">
        <v>98654</v>
      </c>
      <c r="S59" s="198">
        <f>U59</f>
        <v>103592</v>
      </c>
      <c r="T59" s="289" t="s">
        <v>980</v>
      </c>
      <c r="U59" s="392">
        <v>103592</v>
      </c>
      <c r="V59" s="341"/>
    </row>
    <row r="60" spans="1:22" ht="22.5" thickBot="1" x14ac:dyDescent="0.25">
      <c r="A60" s="270">
        <v>8196</v>
      </c>
      <c r="B60" s="292" t="s">
        <v>1003</v>
      </c>
      <c r="C60" s="269"/>
      <c r="D60" s="198">
        <f>SUM(D56)</f>
        <v>0</v>
      </c>
      <c r="E60" s="289" t="s">
        <v>980</v>
      </c>
      <c r="F60" s="208"/>
      <c r="G60" s="198">
        <f>SUM(G56)</f>
        <v>66417.000000000015</v>
      </c>
      <c r="H60" s="289" t="s">
        <v>980</v>
      </c>
      <c r="I60" s="390">
        <v>66417</v>
      </c>
      <c r="J60" s="198">
        <f>SUM(J56)</f>
        <v>70156.800000000003</v>
      </c>
      <c r="K60" s="289" t="s">
        <v>980</v>
      </c>
      <c r="L60" s="390">
        <v>70156.800000000003</v>
      </c>
      <c r="M60" s="343">
        <f t="shared" si="0"/>
        <v>3739.7999999999884</v>
      </c>
      <c r="N60" s="328" t="s">
        <v>364</v>
      </c>
      <c r="O60" s="343">
        <f t="shared" si="2"/>
        <v>3739.8000000000029</v>
      </c>
      <c r="P60" s="198">
        <f>SUM(P56)</f>
        <v>0</v>
      </c>
      <c r="Q60" s="289" t="s">
        <v>980</v>
      </c>
      <c r="R60" s="390">
        <v>0</v>
      </c>
      <c r="S60" s="198">
        <f>SUM(S56)</f>
        <v>0</v>
      </c>
      <c r="T60" s="289" t="s">
        <v>980</v>
      </c>
      <c r="U60" s="390">
        <v>0</v>
      </c>
      <c r="V60" s="341"/>
    </row>
    <row r="61" spans="1:22" ht="21.75" thickBot="1" x14ac:dyDescent="0.25">
      <c r="A61" s="267">
        <v>8197</v>
      </c>
      <c r="B61" s="319" t="s">
        <v>1004</v>
      </c>
      <c r="C61" s="271"/>
      <c r="D61" s="198" t="s">
        <v>364</v>
      </c>
      <c r="E61" s="320" t="s">
        <v>980</v>
      </c>
      <c r="F61" s="339" t="s">
        <v>364</v>
      </c>
      <c r="G61" s="198" t="s">
        <v>364</v>
      </c>
      <c r="H61" s="320" t="s">
        <v>980</v>
      </c>
      <c r="I61" s="339" t="s">
        <v>364</v>
      </c>
      <c r="J61" s="198" t="s">
        <v>364</v>
      </c>
      <c r="K61" s="320" t="s">
        <v>980</v>
      </c>
      <c r="L61" s="339" t="s">
        <v>364</v>
      </c>
      <c r="M61" s="328" t="s">
        <v>364</v>
      </c>
      <c r="N61" s="328" t="s">
        <v>364</v>
      </c>
      <c r="O61" s="328" t="s">
        <v>364</v>
      </c>
      <c r="P61" s="198" t="s">
        <v>364</v>
      </c>
      <c r="Q61" s="320" t="s">
        <v>980</v>
      </c>
      <c r="R61" s="339" t="s">
        <v>364</v>
      </c>
      <c r="S61" s="198" t="s">
        <v>364</v>
      </c>
      <c r="T61" s="320" t="s">
        <v>980</v>
      </c>
      <c r="U61" s="339" t="s">
        <v>364</v>
      </c>
      <c r="V61" s="341"/>
    </row>
    <row r="62" spans="1:22" ht="32.25" thickBot="1" x14ac:dyDescent="0.25">
      <c r="A62" s="267">
        <v>8198</v>
      </c>
      <c r="B62" s="321" t="s">
        <v>1005</v>
      </c>
      <c r="C62" s="272"/>
      <c r="D62" s="198">
        <f>SUM(E62:F62)</f>
        <v>0</v>
      </c>
      <c r="E62" s="289" t="s">
        <v>364</v>
      </c>
      <c r="F62" s="328"/>
      <c r="G62" s="198">
        <f>SUM(H62:I62)</f>
        <v>0</v>
      </c>
      <c r="H62" s="289" t="s">
        <v>364</v>
      </c>
      <c r="I62" s="328"/>
      <c r="J62" s="198">
        <f>SUM(K62:L62)</f>
        <v>0</v>
      </c>
      <c r="K62" s="289" t="s">
        <v>364</v>
      </c>
      <c r="L62" s="328"/>
      <c r="M62" s="343">
        <f t="shared" si="0"/>
        <v>0</v>
      </c>
      <c r="N62" s="328" t="s">
        <v>364</v>
      </c>
      <c r="O62" s="343">
        <f t="shared" si="2"/>
        <v>0</v>
      </c>
      <c r="P62" s="198">
        <f>SUM(Q62:R62)</f>
        <v>0</v>
      </c>
      <c r="Q62" s="289" t="s">
        <v>364</v>
      </c>
      <c r="R62" s="328"/>
      <c r="S62" s="198">
        <f>SUM(T62:U62)</f>
        <v>0</v>
      </c>
      <c r="T62" s="289" t="s">
        <v>364</v>
      </c>
      <c r="U62" s="328"/>
      <c r="V62" s="341"/>
    </row>
    <row r="63" spans="1:22" ht="42" x14ac:dyDescent="0.2">
      <c r="A63" s="267">
        <v>8199</v>
      </c>
      <c r="B63" s="322" t="s">
        <v>1029</v>
      </c>
      <c r="C63" s="272"/>
      <c r="D63" s="286">
        <f>SUM(E63:F63)</f>
        <v>0</v>
      </c>
      <c r="E63" s="396"/>
      <c r="F63" s="392"/>
      <c r="G63" s="286">
        <f>SUM(H63:I63)</f>
        <v>0</v>
      </c>
      <c r="H63" s="289"/>
      <c r="I63" s="328"/>
      <c r="J63" s="286">
        <f>SUM(K63:L63)</f>
        <v>0</v>
      </c>
      <c r="K63" s="289"/>
      <c r="L63" s="328"/>
      <c r="M63" s="343">
        <f t="shared" si="0"/>
        <v>0</v>
      </c>
      <c r="N63" s="343">
        <f t="shared" si="1"/>
        <v>0</v>
      </c>
      <c r="O63" s="343">
        <f t="shared" si="2"/>
        <v>0</v>
      </c>
      <c r="P63" s="286">
        <f>SUM(Q63:R63)</f>
        <v>0</v>
      </c>
      <c r="Q63" s="396"/>
      <c r="R63" s="328"/>
      <c r="S63" s="286">
        <f>SUM(T63:U63)</f>
        <v>0</v>
      </c>
      <c r="T63" s="289"/>
      <c r="U63" s="328"/>
      <c r="V63" s="341"/>
    </row>
    <row r="64" spans="1:22" ht="21" x14ac:dyDescent="0.2">
      <c r="A64" s="267" t="s">
        <v>1006</v>
      </c>
      <c r="B64" s="323" t="s">
        <v>1007</v>
      </c>
      <c r="C64" s="272"/>
      <c r="D64" s="286">
        <f>SUM(E64:F64)</f>
        <v>0</v>
      </c>
      <c r="E64" s="320"/>
      <c r="F64" s="328"/>
      <c r="G64" s="286">
        <f>SUM(H64:I64)</f>
        <v>0</v>
      </c>
      <c r="H64" s="320"/>
      <c r="I64" s="328"/>
      <c r="J64" s="286">
        <f>SUM(K64:L64)</f>
        <v>0</v>
      </c>
      <c r="K64" s="320"/>
      <c r="L64" s="328"/>
      <c r="M64" s="343">
        <f t="shared" si="0"/>
        <v>0</v>
      </c>
      <c r="N64" s="343">
        <f t="shared" si="1"/>
        <v>0</v>
      </c>
      <c r="O64" s="343">
        <f t="shared" si="2"/>
        <v>0</v>
      </c>
      <c r="P64" s="286">
        <f>SUM(Q64:R64)</f>
        <v>0</v>
      </c>
      <c r="Q64" s="395"/>
      <c r="R64" s="328"/>
      <c r="S64" s="286">
        <f>SUM(T64:U64)</f>
        <v>0</v>
      </c>
      <c r="T64" s="320"/>
      <c r="U64" s="328"/>
      <c r="V64" s="341"/>
    </row>
    <row r="65" spans="1:22" ht="30" customHeight="1" x14ac:dyDescent="0.2">
      <c r="A65" s="249">
        <v>8200</v>
      </c>
      <c r="B65" s="282" t="s">
        <v>1030</v>
      </c>
      <c r="C65" s="268"/>
      <c r="D65" s="178">
        <f t="shared" ref="D65:L65" si="19">SUM(D67)</f>
        <v>0</v>
      </c>
      <c r="E65" s="178">
        <f t="shared" si="19"/>
        <v>0</v>
      </c>
      <c r="F65" s="200">
        <f t="shared" si="19"/>
        <v>0</v>
      </c>
      <c r="G65" s="178">
        <f t="shared" si="19"/>
        <v>0</v>
      </c>
      <c r="H65" s="178">
        <f t="shared" si="19"/>
        <v>0</v>
      </c>
      <c r="I65" s="200">
        <f t="shared" si="19"/>
        <v>0</v>
      </c>
      <c r="J65" s="178">
        <f t="shared" si="19"/>
        <v>0</v>
      </c>
      <c r="K65" s="178">
        <f t="shared" si="19"/>
        <v>0</v>
      </c>
      <c r="L65" s="200">
        <f t="shared" si="19"/>
        <v>0</v>
      </c>
      <c r="M65" s="343">
        <f t="shared" si="0"/>
        <v>0</v>
      </c>
      <c r="N65" s="343">
        <f t="shared" si="1"/>
        <v>0</v>
      </c>
      <c r="O65" s="343">
        <f t="shared" si="2"/>
        <v>0</v>
      </c>
      <c r="P65" s="178">
        <f t="shared" ref="P65:U65" si="20">SUM(P67)</f>
        <v>0</v>
      </c>
      <c r="Q65" s="178">
        <f t="shared" si="20"/>
        <v>0</v>
      </c>
      <c r="R65" s="200">
        <f t="shared" si="20"/>
        <v>0</v>
      </c>
      <c r="S65" s="178">
        <f t="shared" si="20"/>
        <v>0</v>
      </c>
      <c r="T65" s="178">
        <f t="shared" si="20"/>
        <v>0</v>
      </c>
      <c r="U65" s="200">
        <f t="shared" si="20"/>
        <v>0</v>
      </c>
      <c r="V65" s="341"/>
    </row>
    <row r="66" spans="1:22" ht="12.75" customHeight="1" x14ac:dyDescent="0.2">
      <c r="A66" s="249"/>
      <c r="B66" s="283" t="s">
        <v>5</v>
      </c>
      <c r="C66" s="268"/>
      <c r="D66" s="178"/>
      <c r="E66" s="287"/>
      <c r="F66" s="328"/>
      <c r="G66" s="178"/>
      <c r="H66" s="287"/>
      <c r="I66" s="328"/>
      <c r="J66" s="178"/>
      <c r="K66" s="287"/>
      <c r="L66" s="328"/>
      <c r="M66" s="343">
        <f t="shared" si="0"/>
        <v>0</v>
      </c>
      <c r="N66" s="343">
        <f t="shared" si="1"/>
        <v>0</v>
      </c>
      <c r="O66" s="343">
        <f t="shared" si="2"/>
        <v>0</v>
      </c>
      <c r="P66" s="178"/>
      <c r="Q66" s="287"/>
      <c r="R66" s="328"/>
      <c r="S66" s="178"/>
      <c r="T66" s="287"/>
      <c r="U66" s="328"/>
      <c r="V66" s="341"/>
    </row>
    <row r="67" spans="1:22" ht="21" x14ac:dyDescent="0.2">
      <c r="A67" s="249">
        <v>8210</v>
      </c>
      <c r="B67" s="324" t="s">
        <v>1031</v>
      </c>
      <c r="C67" s="268"/>
      <c r="D67" s="178">
        <f t="shared" ref="D67:L67" si="21">SUM(D69,D73)</f>
        <v>0</v>
      </c>
      <c r="E67" s="178">
        <f t="shared" si="21"/>
        <v>0</v>
      </c>
      <c r="F67" s="200">
        <f t="shared" si="21"/>
        <v>0</v>
      </c>
      <c r="G67" s="178">
        <f t="shared" si="21"/>
        <v>0</v>
      </c>
      <c r="H67" s="178">
        <f t="shared" si="21"/>
        <v>0</v>
      </c>
      <c r="I67" s="200">
        <f t="shared" si="21"/>
        <v>0</v>
      </c>
      <c r="J67" s="178">
        <f t="shared" si="21"/>
        <v>0</v>
      </c>
      <c r="K67" s="178">
        <f t="shared" si="21"/>
        <v>0</v>
      </c>
      <c r="L67" s="200">
        <f t="shared" si="21"/>
        <v>0</v>
      </c>
      <c r="M67" s="343">
        <f t="shared" si="0"/>
        <v>0</v>
      </c>
      <c r="N67" s="343">
        <f t="shared" si="1"/>
        <v>0</v>
      </c>
      <c r="O67" s="343">
        <f t="shared" si="2"/>
        <v>0</v>
      </c>
      <c r="P67" s="178">
        <f t="shared" ref="P67:U67" si="22">SUM(P69,P73)</f>
        <v>0</v>
      </c>
      <c r="Q67" s="178">
        <f t="shared" si="22"/>
        <v>0</v>
      </c>
      <c r="R67" s="200">
        <f t="shared" si="22"/>
        <v>0</v>
      </c>
      <c r="S67" s="178">
        <f t="shared" si="22"/>
        <v>0</v>
      </c>
      <c r="T67" s="178">
        <f t="shared" si="22"/>
        <v>0</v>
      </c>
      <c r="U67" s="200">
        <f t="shared" si="22"/>
        <v>0</v>
      </c>
      <c r="V67" s="341"/>
    </row>
    <row r="68" spans="1:22" ht="12.75" customHeight="1" x14ac:dyDescent="0.2">
      <c r="A68" s="248"/>
      <c r="B68" s="292" t="s">
        <v>5</v>
      </c>
      <c r="C68" s="268"/>
      <c r="D68" s="178"/>
      <c r="E68" s="289"/>
      <c r="F68" s="328"/>
      <c r="G68" s="178"/>
      <c r="H68" s="289"/>
      <c r="I68" s="328"/>
      <c r="J68" s="178"/>
      <c r="K68" s="289"/>
      <c r="L68" s="328"/>
      <c r="M68" s="343">
        <f t="shared" si="0"/>
        <v>0</v>
      </c>
      <c r="N68" s="343">
        <f t="shared" si="1"/>
        <v>0</v>
      </c>
      <c r="O68" s="343">
        <f t="shared" si="2"/>
        <v>0</v>
      </c>
      <c r="P68" s="178"/>
      <c r="Q68" s="289"/>
      <c r="R68" s="328"/>
      <c r="S68" s="178"/>
      <c r="T68" s="289"/>
      <c r="U68" s="328"/>
      <c r="V68" s="341"/>
    </row>
    <row r="69" spans="1:22" ht="24" customHeight="1" x14ac:dyDescent="0.2">
      <c r="A69" s="249">
        <v>8211</v>
      </c>
      <c r="B69" s="288" t="s">
        <v>1032</v>
      </c>
      <c r="C69" s="268"/>
      <c r="D69" s="178">
        <f>SUM(D71:D72)</f>
        <v>0</v>
      </c>
      <c r="E69" s="289" t="s">
        <v>980</v>
      </c>
      <c r="F69" s="200">
        <f>SUM(F71:F72)</f>
        <v>0</v>
      </c>
      <c r="G69" s="178">
        <f>SUM(G71:G72)</f>
        <v>0</v>
      </c>
      <c r="H69" s="289" t="s">
        <v>980</v>
      </c>
      <c r="I69" s="200">
        <f>SUM(I71:I72)</f>
        <v>0</v>
      </c>
      <c r="J69" s="178">
        <f>SUM(J71:J72)</f>
        <v>0</v>
      </c>
      <c r="K69" s="289" t="s">
        <v>980</v>
      </c>
      <c r="L69" s="200">
        <f>SUM(L71:L72)</f>
        <v>0</v>
      </c>
      <c r="M69" s="343">
        <f t="shared" si="0"/>
        <v>0</v>
      </c>
      <c r="N69" s="328" t="s">
        <v>364</v>
      </c>
      <c r="O69" s="343">
        <f t="shared" si="2"/>
        <v>0</v>
      </c>
      <c r="P69" s="178">
        <f>SUM(P71:P72)</f>
        <v>0</v>
      </c>
      <c r="Q69" s="289" t="s">
        <v>980</v>
      </c>
      <c r="R69" s="200">
        <f>SUM(R71:R72)</f>
        <v>0</v>
      </c>
      <c r="S69" s="178">
        <f>SUM(S71:S72)</f>
        <v>0</v>
      </c>
      <c r="T69" s="289" t="s">
        <v>980</v>
      </c>
      <c r="U69" s="200">
        <f>SUM(U71:U72)</f>
        <v>0</v>
      </c>
      <c r="V69" s="341"/>
    </row>
    <row r="70" spans="1:22" ht="12.75" customHeight="1" x14ac:dyDescent="0.2">
      <c r="A70" s="249"/>
      <c r="B70" s="290" t="s">
        <v>193</v>
      </c>
      <c r="C70" s="268"/>
      <c r="D70" s="178"/>
      <c r="E70" s="289"/>
      <c r="F70" s="328"/>
      <c r="G70" s="178"/>
      <c r="H70" s="289"/>
      <c r="I70" s="328"/>
      <c r="J70" s="178"/>
      <c r="K70" s="289"/>
      <c r="L70" s="328"/>
      <c r="M70" s="343">
        <f t="shared" si="0"/>
        <v>0</v>
      </c>
      <c r="N70" s="343">
        <f t="shared" si="1"/>
        <v>0</v>
      </c>
      <c r="O70" s="343">
        <f t="shared" si="2"/>
        <v>0</v>
      </c>
      <c r="P70" s="178"/>
      <c r="Q70" s="289"/>
      <c r="R70" s="328"/>
      <c r="S70" s="178"/>
      <c r="T70" s="289"/>
      <c r="U70" s="328"/>
      <c r="V70" s="341"/>
    </row>
    <row r="71" spans="1:22" ht="13.5" customHeight="1" thickBot="1" x14ac:dyDescent="0.25">
      <c r="A71" s="249">
        <v>8212</v>
      </c>
      <c r="B71" s="291" t="s">
        <v>982</v>
      </c>
      <c r="C71" s="253" t="s">
        <v>769</v>
      </c>
      <c r="D71" s="198">
        <f>SUM(E71:F71)</f>
        <v>0</v>
      </c>
      <c r="E71" s="289" t="s">
        <v>980</v>
      </c>
      <c r="F71" s="328"/>
      <c r="G71" s="198">
        <f>SUM(H71:I71)</f>
        <v>0</v>
      </c>
      <c r="H71" s="289" t="s">
        <v>980</v>
      </c>
      <c r="I71" s="328"/>
      <c r="J71" s="198">
        <f>SUM(K71:L71)</f>
        <v>0</v>
      </c>
      <c r="K71" s="289" t="s">
        <v>980</v>
      </c>
      <c r="L71" s="328"/>
      <c r="M71" s="343">
        <f t="shared" si="0"/>
        <v>0</v>
      </c>
      <c r="N71" s="328" t="s">
        <v>364</v>
      </c>
      <c r="O71" s="343">
        <f t="shared" si="2"/>
        <v>0</v>
      </c>
      <c r="P71" s="198">
        <f>SUM(Q71:R71)</f>
        <v>0</v>
      </c>
      <c r="Q71" s="289" t="s">
        <v>980</v>
      </c>
      <c r="R71" s="328"/>
      <c r="S71" s="198">
        <f>SUM(T71:U71)</f>
        <v>0</v>
      </c>
      <c r="T71" s="289" t="s">
        <v>980</v>
      </c>
      <c r="U71" s="328"/>
      <c r="V71" s="341"/>
    </row>
    <row r="72" spans="1:22" ht="13.5" customHeight="1" thickBot="1" x14ac:dyDescent="0.25">
      <c r="A72" s="249">
        <v>8213</v>
      </c>
      <c r="B72" s="291" t="s">
        <v>983</v>
      </c>
      <c r="C72" s="253" t="s">
        <v>770</v>
      </c>
      <c r="D72" s="198">
        <f>SUM(E72:F72)</f>
        <v>0</v>
      </c>
      <c r="E72" s="289" t="s">
        <v>980</v>
      </c>
      <c r="F72" s="328"/>
      <c r="G72" s="198">
        <f>SUM(H72:I72)</f>
        <v>0</v>
      </c>
      <c r="H72" s="289" t="s">
        <v>980</v>
      </c>
      <c r="I72" s="328"/>
      <c r="J72" s="198">
        <f>SUM(K72:L72)</f>
        <v>0</v>
      </c>
      <c r="K72" s="289" t="s">
        <v>980</v>
      </c>
      <c r="L72" s="328"/>
      <c r="M72" s="343">
        <f t="shared" si="0"/>
        <v>0</v>
      </c>
      <c r="N72" s="336" t="s">
        <v>364</v>
      </c>
      <c r="O72" s="343">
        <f t="shared" si="2"/>
        <v>0</v>
      </c>
      <c r="P72" s="198">
        <f>SUM(Q72:R72)</f>
        <v>0</v>
      </c>
      <c r="Q72" s="289" t="s">
        <v>980</v>
      </c>
      <c r="R72" s="328"/>
      <c r="S72" s="198">
        <f>SUM(T72:U72)</f>
        <v>0</v>
      </c>
      <c r="T72" s="289" t="s">
        <v>980</v>
      </c>
      <c r="U72" s="328"/>
      <c r="V72" s="341"/>
    </row>
    <row r="73" spans="1:22" ht="21.75" x14ac:dyDescent="0.2">
      <c r="A73" s="249">
        <v>8220</v>
      </c>
      <c r="B73" s="288" t="s">
        <v>1033</v>
      </c>
      <c r="C73" s="268"/>
      <c r="D73" s="178">
        <f t="shared" ref="D73:L73" si="23">SUM(D75,D79)</f>
        <v>0</v>
      </c>
      <c r="E73" s="178">
        <f t="shared" si="23"/>
        <v>0</v>
      </c>
      <c r="F73" s="200">
        <f t="shared" si="23"/>
        <v>0</v>
      </c>
      <c r="G73" s="178">
        <f t="shared" si="23"/>
        <v>0</v>
      </c>
      <c r="H73" s="178">
        <f t="shared" si="23"/>
        <v>0</v>
      </c>
      <c r="I73" s="200">
        <f t="shared" si="23"/>
        <v>0</v>
      </c>
      <c r="J73" s="178">
        <f t="shared" si="23"/>
        <v>0</v>
      </c>
      <c r="K73" s="178">
        <f t="shared" si="23"/>
        <v>0</v>
      </c>
      <c r="L73" s="200">
        <f t="shared" si="23"/>
        <v>0</v>
      </c>
      <c r="M73" s="343">
        <f t="shared" ref="M73:M82" si="24">J73-G73</f>
        <v>0</v>
      </c>
      <c r="N73" s="343">
        <f t="shared" ref="N73:N82" si="25">K73-H73</f>
        <v>0</v>
      </c>
      <c r="O73" s="343">
        <f t="shared" ref="O73:O80" si="26">L73-I73</f>
        <v>0</v>
      </c>
      <c r="P73" s="178">
        <f t="shared" ref="P73:U73" si="27">SUM(P75,P79)</f>
        <v>0</v>
      </c>
      <c r="Q73" s="178">
        <f t="shared" si="27"/>
        <v>0</v>
      </c>
      <c r="R73" s="200">
        <f t="shared" si="27"/>
        <v>0</v>
      </c>
      <c r="S73" s="178">
        <f t="shared" si="27"/>
        <v>0</v>
      </c>
      <c r="T73" s="178">
        <f t="shared" si="27"/>
        <v>0</v>
      </c>
      <c r="U73" s="200">
        <f t="shared" si="27"/>
        <v>0</v>
      </c>
      <c r="V73" s="341"/>
    </row>
    <row r="74" spans="1:22" ht="12.75" customHeight="1" x14ac:dyDescent="0.2">
      <c r="A74" s="249"/>
      <c r="B74" s="290" t="s">
        <v>5</v>
      </c>
      <c r="C74" s="268"/>
      <c r="D74" s="178"/>
      <c r="E74" s="287"/>
      <c r="F74" s="328"/>
      <c r="G74" s="178"/>
      <c r="H74" s="287"/>
      <c r="I74" s="328"/>
      <c r="J74" s="178"/>
      <c r="K74" s="287"/>
      <c r="L74" s="328"/>
      <c r="M74" s="343">
        <f t="shared" si="24"/>
        <v>0</v>
      </c>
      <c r="N74" s="343">
        <f t="shared" si="25"/>
        <v>0</v>
      </c>
      <c r="O74" s="343">
        <f t="shared" si="26"/>
        <v>0</v>
      </c>
      <c r="P74" s="178"/>
      <c r="Q74" s="287"/>
      <c r="R74" s="328"/>
      <c r="S74" s="178"/>
      <c r="T74" s="287"/>
      <c r="U74" s="328"/>
      <c r="V74" s="341"/>
    </row>
    <row r="75" spans="1:22" ht="12.75" customHeight="1" x14ac:dyDescent="0.2">
      <c r="A75" s="249">
        <v>8221</v>
      </c>
      <c r="B75" s="288" t="s">
        <v>1034</v>
      </c>
      <c r="C75" s="268"/>
      <c r="D75" s="178">
        <f>SUM(D77:D78)</f>
        <v>0</v>
      </c>
      <c r="E75" s="289" t="s">
        <v>980</v>
      </c>
      <c r="F75" s="200">
        <f>SUM(F77:F78)</f>
        <v>0</v>
      </c>
      <c r="G75" s="178">
        <f>SUM(G77:G78)</f>
        <v>0</v>
      </c>
      <c r="H75" s="289" t="s">
        <v>980</v>
      </c>
      <c r="I75" s="200">
        <f>SUM(I77:I78)</f>
        <v>0</v>
      </c>
      <c r="J75" s="178">
        <f>SUM(J77:J78)</f>
        <v>0</v>
      </c>
      <c r="K75" s="289" t="s">
        <v>980</v>
      </c>
      <c r="L75" s="200">
        <f>SUM(L77:L78)</f>
        <v>0</v>
      </c>
      <c r="M75" s="343">
        <f t="shared" si="24"/>
        <v>0</v>
      </c>
      <c r="N75" s="328" t="s">
        <v>364</v>
      </c>
      <c r="O75" s="343">
        <f t="shared" si="26"/>
        <v>0</v>
      </c>
      <c r="P75" s="178">
        <f>SUM(P77:P78)</f>
        <v>0</v>
      </c>
      <c r="Q75" s="289" t="s">
        <v>980</v>
      </c>
      <c r="R75" s="200">
        <f>SUM(R77:R78)</f>
        <v>0</v>
      </c>
      <c r="S75" s="178">
        <f>SUM(S77:S78)</f>
        <v>0</v>
      </c>
      <c r="T75" s="289" t="s">
        <v>980</v>
      </c>
      <c r="U75" s="200">
        <f>SUM(U77:U78)</f>
        <v>0</v>
      </c>
      <c r="V75" s="341"/>
    </row>
    <row r="76" spans="1:22" ht="12.75" customHeight="1" x14ac:dyDescent="0.2">
      <c r="A76" s="249"/>
      <c r="B76" s="290" t="s">
        <v>981</v>
      </c>
      <c r="C76" s="268"/>
      <c r="D76" s="178"/>
      <c r="E76" s="289"/>
      <c r="F76" s="328"/>
      <c r="G76" s="178"/>
      <c r="H76" s="289"/>
      <c r="I76" s="328"/>
      <c r="J76" s="178"/>
      <c r="K76" s="289"/>
      <c r="L76" s="328"/>
      <c r="M76" s="343">
        <f t="shared" si="24"/>
        <v>0</v>
      </c>
      <c r="N76" s="343">
        <f t="shared" si="25"/>
        <v>0</v>
      </c>
      <c r="O76" s="343">
        <f t="shared" si="26"/>
        <v>0</v>
      </c>
      <c r="P76" s="178"/>
      <c r="Q76" s="289"/>
      <c r="R76" s="328"/>
      <c r="S76" s="178"/>
      <c r="T76" s="289"/>
      <c r="U76" s="328"/>
      <c r="V76" s="341"/>
    </row>
    <row r="77" spans="1:22" ht="13.5" customHeight="1" thickBot="1" x14ac:dyDescent="0.25">
      <c r="A77" s="248">
        <v>8222</v>
      </c>
      <c r="B77" s="292" t="s">
        <v>1008</v>
      </c>
      <c r="C77" s="253" t="s">
        <v>771</v>
      </c>
      <c r="D77" s="198">
        <f>SUM(E77:F77)</f>
        <v>0</v>
      </c>
      <c r="E77" s="289" t="s">
        <v>980</v>
      </c>
      <c r="F77" s="328"/>
      <c r="G77" s="198">
        <f>SUM(H77:I77)</f>
        <v>0</v>
      </c>
      <c r="H77" s="289" t="s">
        <v>980</v>
      </c>
      <c r="I77" s="328"/>
      <c r="J77" s="198">
        <f>SUM(K77:L77)</f>
        <v>0</v>
      </c>
      <c r="K77" s="289" t="s">
        <v>980</v>
      </c>
      <c r="L77" s="328"/>
      <c r="M77" s="343">
        <f t="shared" si="24"/>
        <v>0</v>
      </c>
      <c r="N77" s="328" t="s">
        <v>364</v>
      </c>
      <c r="O77" s="343">
        <f t="shared" si="26"/>
        <v>0</v>
      </c>
      <c r="P77" s="198">
        <f>SUM(Q77:R77)</f>
        <v>0</v>
      </c>
      <c r="Q77" s="289" t="s">
        <v>980</v>
      </c>
      <c r="R77" s="328"/>
      <c r="S77" s="198">
        <f>SUM(T77:U77)</f>
        <v>0</v>
      </c>
      <c r="T77" s="289" t="s">
        <v>980</v>
      </c>
      <c r="U77" s="328"/>
      <c r="V77" s="341"/>
    </row>
    <row r="78" spans="1:22" ht="13.5" customHeight="1" thickBot="1" x14ac:dyDescent="0.25">
      <c r="A78" s="248">
        <v>8230</v>
      </c>
      <c r="B78" s="292" t="s">
        <v>1009</v>
      </c>
      <c r="C78" s="253" t="s">
        <v>772</v>
      </c>
      <c r="D78" s="198">
        <f>SUM(E78:F78)</f>
        <v>0</v>
      </c>
      <c r="E78" s="289" t="s">
        <v>980</v>
      </c>
      <c r="F78" s="328"/>
      <c r="G78" s="198">
        <f>SUM(H78:I78)</f>
        <v>0</v>
      </c>
      <c r="H78" s="289" t="s">
        <v>980</v>
      </c>
      <c r="I78" s="328"/>
      <c r="J78" s="198">
        <f>SUM(K78:L78)</f>
        <v>0</v>
      </c>
      <c r="K78" s="289" t="s">
        <v>980</v>
      </c>
      <c r="L78" s="328"/>
      <c r="M78" s="343">
        <f t="shared" si="24"/>
        <v>0</v>
      </c>
      <c r="N78" s="336" t="s">
        <v>364</v>
      </c>
      <c r="O78" s="343">
        <f t="shared" si="26"/>
        <v>0</v>
      </c>
      <c r="P78" s="198">
        <f>SUM(Q78:R78)</f>
        <v>0</v>
      </c>
      <c r="Q78" s="289" t="s">
        <v>980</v>
      </c>
      <c r="R78" s="328"/>
      <c r="S78" s="198">
        <f>SUM(T78:U78)</f>
        <v>0</v>
      </c>
      <c r="T78" s="289" t="s">
        <v>980</v>
      </c>
      <c r="U78" s="328"/>
      <c r="V78" s="341"/>
    </row>
    <row r="79" spans="1:22" ht="12.75" customHeight="1" x14ac:dyDescent="0.2">
      <c r="A79" s="248">
        <v>8240</v>
      </c>
      <c r="B79" s="288" t="s">
        <v>1035</v>
      </c>
      <c r="C79" s="268"/>
      <c r="D79" s="178">
        <f t="shared" ref="D79:L79" si="28">SUM(D81:D82)</f>
        <v>0</v>
      </c>
      <c r="E79" s="178">
        <f t="shared" si="28"/>
        <v>0</v>
      </c>
      <c r="F79" s="200">
        <f t="shared" si="28"/>
        <v>0</v>
      </c>
      <c r="G79" s="178">
        <f t="shared" si="28"/>
        <v>0</v>
      </c>
      <c r="H79" s="178">
        <f t="shared" si="28"/>
        <v>0</v>
      </c>
      <c r="I79" s="200">
        <f t="shared" si="28"/>
        <v>0</v>
      </c>
      <c r="J79" s="178">
        <f t="shared" si="28"/>
        <v>0</v>
      </c>
      <c r="K79" s="178">
        <f t="shared" si="28"/>
        <v>0</v>
      </c>
      <c r="L79" s="200">
        <f t="shared" si="28"/>
        <v>0</v>
      </c>
      <c r="M79" s="343">
        <f t="shared" si="24"/>
        <v>0</v>
      </c>
      <c r="N79" s="343">
        <f t="shared" si="25"/>
        <v>0</v>
      </c>
      <c r="O79" s="343">
        <f t="shared" si="26"/>
        <v>0</v>
      </c>
      <c r="P79" s="178">
        <f t="shared" ref="P79:U79" si="29">SUM(P81:P82)</f>
        <v>0</v>
      </c>
      <c r="Q79" s="178">
        <f t="shared" si="29"/>
        <v>0</v>
      </c>
      <c r="R79" s="200">
        <f t="shared" si="29"/>
        <v>0</v>
      </c>
      <c r="S79" s="178">
        <f t="shared" si="29"/>
        <v>0</v>
      </c>
      <c r="T79" s="178">
        <f t="shared" si="29"/>
        <v>0</v>
      </c>
      <c r="U79" s="200">
        <f t="shared" si="29"/>
        <v>0</v>
      </c>
      <c r="V79" s="341"/>
    </row>
    <row r="80" spans="1:22" ht="12.75" customHeight="1" x14ac:dyDescent="0.2">
      <c r="A80" s="249"/>
      <c r="B80" s="290" t="s">
        <v>981</v>
      </c>
      <c r="C80" s="268"/>
      <c r="D80" s="178"/>
      <c r="E80" s="287"/>
      <c r="F80" s="328"/>
      <c r="G80" s="178"/>
      <c r="H80" s="287"/>
      <c r="I80" s="328"/>
      <c r="J80" s="178"/>
      <c r="K80" s="287"/>
      <c r="L80" s="328"/>
      <c r="M80" s="343">
        <f t="shared" si="24"/>
        <v>0</v>
      </c>
      <c r="N80" s="343">
        <f t="shared" si="25"/>
        <v>0</v>
      </c>
      <c r="O80" s="343">
        <f t="shared" si="26"/>
        <v>0</v>
      </c>
      <c r="P80" s="178"/>
      <c r="Q80" s="287"/>
      <c r="R80" s="328"/>
      <c r="S80" s="178"/>
      <c r="T80" s="287"/>
      <c r="U80" s="328"/>
      <c r="V80" s="341"/>
    </row>
    <row r="81" spans="1:22" ht="13.5" customHeight="1" thickBot="1" x14ac:dyDescent="0.25">
      <c r="A81" s="248">
        <v>8241</v>
      </c>
      <c r="B81" s="292" t="s">
        <v>1010</v>
      </c>
      <c r="C81" s="253" t="s">
        <v>771</v>
      </c>
      <c r="D81" s="198">
        <f>SUM(E81:F81)</f>
        <v>0</v>
      </c>
      <c r="E81" s="287"/>
      <c r="F81" s="328" t="s">
        <v>364</v>
      </c>
      <c r="G81" s="198">
        <f>SUM(H81:I81)</f>
        <v>0</v>
      </c>
      <c r="H81" s="287"/>
      <c r="I81" s="328" t="s">
        <v>364</v>
      </c>
      <c r="J81" s="198">
        <f>SUM(K81:L81)</f>
        <v>0</v>
      </c>
      <c r="K81" s="287"/>
      <c r="L81" s="328" t="s">
        <v>364</v>
      </c>
      <c r="M81" s="343">
        <f t="shared" si="24"/>
        <v>0</v>
      </c>
      <c r="N81" s="343">
        <f t="shared" si="25"/>
        <v>0</v>
      </c>
      <c r="O81" s="328" t="s">
        <v>364</v>
      </c>
      <c r="P81" s="198">
        <f>SUM(Q81:R81)</f>
        <v>0</v>
      </c>
      <c r="Q81" s="287"/>
      <c r="R81" s="328" t="s">
        <v>364</v>
      </c>
      <c r="S81" s="198">
        <f>SUM(T81:U81)</f>
        <v>0</v>
      </c>
      <c r="T81" s="287"/>
      <c r="U81" s="328" t="s">
        <v>364</v>
      </c>
      <c r="V81" s="341"/>
    </row>
    <row r="82" spans="1:22" ht="13.5" customHeight="1" thickBot="1" x14ac:dyDescent="0.25">
      <c r="A82" s="251">
        <v>8250</v>
      </c>
      <c r="B82" s="297" t="s">
        <v>1011</v>
      </c>
      <c r="C82" s="273" t="s">
        <v>772</v>
      </c>
      <c r="D82" s="198">
        <f>SUM(E82:F82)</f>
        <v>0</v>
      </c>
      <c r="E82" s="312"/>
      <c r="F82" s="336" t="s">
        <v>364</v>
      </c>
      <c r="G82" s="198">
        <f>SUM(H82:I82)</f>
        <v>0</v>
      </c>
      <c r="H82" s="312"/>
      <c r="I82" s="336" t="s">
        <v>364</v>
      </c>
      <c r="J82" s="198">
        <f>SUM(K82:L82)</f>
        <v>0</v>
      </c>
      <c r="K82" s="312"/>
      <c r="L82" s="336" t="s">
        <v>364</v>
      </c>
      <c r="M82" s="343">
        <f t="shared" si="24"/>
        <v>0</v>
      </c>
      <c r="N82" s="343">
        <f t="shared" si="25"/>
        <v>0</v>
      </c>
      <c r="O82" s="336" t="s">
        <v>364</v>
      </c>
      <c r="P82" s="198">
        <f>SUM(Q82:R82)</f>
        <v>0</v>
      </c>
      <c r="Q82" s="312"/>
      <c r="R82" s="336" t="s">
        <v>364</v>
      </c>
      <c r="S82" s="198">
        <f>SUM(T82:U82)</f>
        <v>0</v>
      </c>
      <c r="T82" s="312"/>
      <c r="U82" s="336" t="s">
        <v>364</v>
      </c>
      <c r="V82" s="341"/>
    </row>
    <row r="83" spans="1:22" x14ac:dyDescent="0.2">
      <c r="A83" s="108"/>
      <c r="B83" s="108"/>
      <c r="C83" s="274"/>
      <c r="D83" s="108"/>
      <c r="E83" s="108"/>
      <c r="F83" s="108"/>
      <c r="G83" s="108"/>
      <c r="H83" s="108"/>
    </row>
    <row r="84" spans="1:22" s="242" customFormat="1" ht="41.25" customHeight="1" x14ac:dyDescent="0.2">
      <c r="A84" s="486" t="s">
        <v>1012</v>
      </c>
      <c r="B84" s="486"/>
      <c r="C84" s="486"/>
      <c r="D84" s="486"/>
      <c r="E84" s="486"/>
      <c r="F84" s="486"/>
      <c r="G84" s="486"/>
      <c r="H84" s="241"/>
    </row>
    <row r="85" spans="1:22" s="242" customFormat="1" ht="31.5" customHeight="1" x14ac:dyDescent="0.2">
      <c r="A85" s="486" t="s">
        <v>1013</v>
      </c>
      <c r="B85" s="486"/>
      <c r="C85" s="486"/>
      <c r="D85" s="486"/>
      <c r="E85" s="486"/>
      <c r="F85" s="486"/>
      <c r="G85" s="486"/>
      <c r="H85" s="241"/>
    </row>
    <row r="86" spans="1:22" s="242" customFormat="1" ht="33" customHeight="1" x14ac:dyDescent="0.2">
      <c r="A86" s="486" t="s">
        <v>1014</v>
      </c>
      <c r="B86" s="486"/>
      <c r="C86" s="486"/>
      <c r="D86" s="486"/>
      <c r="E86" s="486"/>
      <c r="F86" s="486"/>
      <c r="G86" s="486"/>
      <c r="H86" s="241"/>
    </row>
    <row r="87" spans="1:22" ht="30.75" customHeight="1" x14ac:dyDescent="0.2">
      <c r="A87" s="486" t="s">
        <v>1015</v>
      </c>
      <c r="B87" s="486"/>
      <c r="C87" s="486"/>
      <c r="D87" s="486"/>
      <c r="E87" s="486"/>
      <c r="F87" s="486"/>
      <c r="G87" s="486"/>
      <c r="H87" s="108"/>
    </row>
    <row r="88" spans="1:22" x14ac:dyDescent="0.2">
      <c r="C88" s="275"/>
    </row>
    <row r="89" spans="1:22" x14ac:dyDescent="0.2">
      <c r="C89" s="275"/>
    </row>
    <row r="90" spans="1:22" x14ac:dyDescent="0.2">
      <c r="C90" s="275"/>
    </row>
    <row r="91" spans="1:22" x14ac:dyDescent="0.2">
      <c r="C91" s="275"/>
    </row>
    <row r="92" spans="1:22" x14ac:dyDescent="0.2">
      <c r="C92" s="275"/>
    </row>
    <row r="93" spans="1:22" x14ac:dyDescent="0.2">
      <c r="C93" s="275"/>
    </row>
    <row r="94" spans="1:22" x14ac:dyDescent="0.2">
      <c r="C94" s="275"/>
    </row>
    <row r="95" spans="1:22" x14ac:dyDescent="0.2">
      <c r="C95" s="275"/>
    </row>
    <row r="96" spans="1:22" x14ac:dyDescent="0.2">
      <c r="C96" s="275"/>
    </row>
    <row r="97" spans="3:3" x14ac:dyDescent="0.2">
      <c r="C97" s="275"/>
    </row>
    <row r="98" spans="3:3" x14ac:dyDescent="0.2">
      <c r="C98" s="275"/>
    </row>
    <row r="99" spans="3:3" x14ac:dyDescent="0.2">
      <c r="C99" s="275"/>
    </row>
    <row r="100" spans="3:3" x14ac:dyDescent="0.2">
      <c r="C100" s="275"/>
    </row>
    <row r="101" spans="3:3" x14ac:dyDescent="0.2">
      <c r="C101" s="275"/>
    </row>
    <row r="102" spans="3:3" x14ac:dyDescent="0.2">
      <c r="C102" s="275"/>
    </row>
    <row r="103" spans="3:3" x14ac:dyDescent="0.2">
      <c r="C103" s="275"/>
    </row>
    <row r="104" spans="3:3" x14ac:dyDescent="0.2">
      <c r="C104" s="275"/>
    </row>
    <row r="105" spans="3:3" x14ac:dyDescent="0.2">
      <c r="C105" s="275"/>
    </row>
    <row r="106" spans="3:3" x14ac:dyDescent="0.2">
      <c r="C106" s="275"/>
    </row>
    <row r="107" spans="3:3" x14ac:dyDescent="0.2">
      <c r="C107" s="275"/>
    </row>
    <row r="108" spans="3:3" x14ac:dyDescent="0.2">
      <c r="C108" s="275"/>
    </row>
    <row r="109" spans="3:3" x14ac:dyDescent="0.2">
      <c r="C109" s="275"/>
    </row>
    <row r="110" spans="3:3" x14ac:dyDescent="0.2">
      <c r="C110" s="275"/>
    </row>
    <row r="111" spans="3:3" x14ac:dyDescent="0.2">
      <c r="C111" s="275"/>
    </row>
    <row r="112" spans="3:3" x14ac:dyDescent="0.2">
      <c r="C112" s="275"/>
    </row>
    <row r="113" spans="3:3" x14ac:dyDescent="0.2">
      <c r="C113" s="275"/>
    </row>
    <row r="114" spans="3:3" x14ac:dyDescent="0.2">
      <c r="C114" s="275"/>
    </row>
    <row r="115" spans="3:3" x14ac:dyDescent="0.2">
      <c r="C115" s="275"/>
    </row>
    <row r="116" spans="3:3" x14ac:dyDescent="0.2">
      <c r="C116" s="275"/>
    </row>
    <row r="117" spans="3:3" x14ac:dyDescent="0.2">
      <c r="C117" s="275"/>
    </row>
    <row r="118" spans="3:3" x14ac:dyDescent="0.2">
      <c r="C118" s="275"/>
    </row>
    <row r="119" spans="3:3" x14ac:dyDescent="0.2">
      <c r="C119" s="275"/>
    </row>
    <row r="120" spans="3:3" x14ac:dyDescent="0.2">
      <c r="C120" s="275"/>
    </row>
    <row r="121" spans="3:3" x14ac:dyDescent="0.2">
      <c r="C121" s="275"/>
    </row>
    <row r="122" spans="3:3" x14ac:dyDescent="0.2">
      <c r="C122" s="275"/>
    </row>
    <row r="123" spans="3:3" x14ac:dyDescent="0.2">
      <c r="C123" s="275"/>
    </row>
    <row r="124" spans="3:3" x14ac:dyDescent="0.2">
      <c r="C124" s="275"/>
    </row>
    <row r="125" spans="3:3" x14ac:dyDescent="0.2">
      <c r="C125" s="275"/>
    </row>
    <row r="126" spans="3:3" x14ac:dyDescent="0.2">
      <c r="C126" s="275"/>
    </row>
    <row r="127" spans="3:3" x14ac:dyDescent="0.2">
      <c r="C127" s="275"/>
    </row>
    <row r="128" spans="3:3" x14ac:dyDescent="0.2">
      <c r="C128" s="275"/>
    </row>
    <row r="129" spans="3:3" x14ac:dyDescent="0.2">
      <c r="C129" s="275"/>
    </row>
    <row r="130" spans="3:3" x14ac:dyDescent="0.2">
      <c r="C130" s="275"/>
    </row>
    <row r="131" spans="3:3" x14ac:dyDescent="0.2">
      <c r="C131" s="275"/>
    </row>
    <row r="132" spans="3:3" x14ac:dyDescent="0.2">
      <c r="C132" s="275"/>
    </row>
    <row r="133" spans="3:3" x14ac:dyDescent="0.2">
      <c r="C133" s="275"/>
    </row>
    <row r="134" spans="3:3" x14ac:dyDescent="0.2">
      <c r="C134" s="275"/>
    </row>
    <row r="135" spans="3:3" x14ac:dyDescent="0.2">
      <c r="C135" s="275"/>
    </row>
    <row r="136" spans="3:3" x14ac:dyDescent="0.2">
      <c r="C136" s="275"/>
    </row>
    <row r="137" spans="3:3" x14ac:dyDescent="0.2">
      <c r="C137" s="275"/>
    </row>
    <row r="138" spans="3:3" x14ac:dyDescent="0.2">
      <c r="C138" s="275"/>
    </row>
    <row r="139" spans="3:3" x14ac:dyDescent="0.2">
      <c r="C139" s="275"/>
    </row>
    <row r="140" spans="3:3" x14ac:dyDescent="0.2">
      <c r="C140" s="275"/>
    </row>
    <row r="141" spans="3:3" x14ac:dyDescent="0.2">
      <c r="C141" s="275"/>
    </row>
    <row r="142" spans="3:3" x14ac:dyDescent="0.2">
      <c r="C142" s="275"/>
    </row>
    <row r="143" spans="3:3" x14ac:dyDescent="0.2">
      <c r="C143" s="275"/>
    </row>
    <row r="144" spans="3:3" x14ac:dyDescent="0.2">
      <c r="C144" s="275"/>
    </row>
    <row r="145" spans="3:3" x14ac:dyDescent="0.2">
      <c r="C145" s="275"/>
    </row>
    <row r="146" spans="3:3" x14ac:dyDescent="0.2">
      <c r="C146" s="275"/>
    </row>
    <row r="147" spans="3:3" x14ac:dyDescent="0.2">
      <c r="C147" s="275"/>
    </row>
    <row r="148" spans="3:3" x14ac:dyDescent="0.2">
      <c r="C148" s="275"/>
    </row>
    <row r="149" spans="3:3" x14ac:dyDescent="0.2">
      <c r="C149" s="275"/>
    </row>
    <row r="150" spans="3:3" x14ac:dyDescent="0.2">
      <c r="C150" s="275"/>
    </row>
    <row r="151" spans="3:3" x14ac:dyDescent="0.2">
      <c r="C151" s="275"/>
    </row>
    <row r="152" spans="3:3" x14ac:dyDescent="0.2">
      <c r="C152" s="275"/>
    </row>
    <row r="153" spans="3:3" x14ac:dyDescent="0.2">
      <c r="C153" s="275"/>
    </row>
    <row r="154" spans="3:3" x14ac:dyDescent="0.2">
      <c r="C154" s="275"/>
    </row>
    <row r="155" spans="3:3" x14ac:dyDescent="0.2">
      <c r="C155" s="275"/>
    </row>
    <row r="156" spans="3:3" x14ac:dyDescent="0.2">
      <c r="C156" s="275"/>
    </row>
    <row r="157" spans="3:3" x14ac:dyDescent="0.2">
      <c r="C157" s="275"/>
    </row>
    <row r="158" spans="3:3" x14ac:dyDescent="0.2">
      <c r="C158" s="275"/>
    </row>
    <row r="159" spans="3:3" x14ac:dyDescent="0.2">
      <c r="C159" s="275"/>
    </row>
    <row r="160" spans="3:3" x14ac:dyDescent="0.2">
      <c r="C160" s="275"/>
    </row>
    <row r="161" spans="3:3" x14ac:dyDescent="0.2">
      <c r="C161" s="275"/>
    </row>
    <row r="162" spans="3:3" x14ac:dyDescent="0.2">
      <c r="C162" s="275"/>
    </row>
    <row r="163" spans="3:3" x14ac:dyDescent="0.2">
      <c r="C163" s="275"/>
    </row>
    <row r="164" spans="3:3" x14ac:dyDescent="0.2">
      <c r="C164" s="275"/>
    </row>
    <row r="165" spans="3:3" x14ac:dyDescent="0.2">
      <c r="C165" s="275"/>
    </row>
    <row r="166" spans="3:3" x14ac:dyDescent="0.2">
      <c r="C166" s="275"/>
    </row>
    <row r="167" spans="3:3" x14ac:dyDescent="0.2">
      <c r="C167" s="275"/>
    </row>
    <row r="168" spans="3:3" x14ac:dyDescent="0.2">
      <c r="C168" s="275"/>
    </row>
    <row r="169" spans="3:3" x14ac:dyDescent="0.2">
      <c r="C169" s="275"/>
    </row>
    <row r="170" spans="3:3" x14ac:dyDescent="0.2">
      <c r="C170" s="275"/>
    </row>
    <row r="171" spans="3:3" x14ac:dyDescent="0.2">
      <c r="C171" s="275"/>
    </row>
    <row r="172" spans="3:3" x14ac:dyDescent="0.2">
      <c r="C172" s="275"/>
    </row>
    <row r="173" spans="3:3" x14ac:dyDescent="0.2">
      <c r="C173" s="275"/>
    </row>
    <row r="174" spans="3:3" x14ac:dyDescent="0.2">
      <c r="C174" s="275"/>
    </row>
    <row r="175" spans="3:3" x14ac:dyDescent="0.2">
      <c r="C175" s="275"/>
    </row>
    <row r="176" spans="3:3" x14ac:dyDescent="0.2">
      <c r="C176" s="275"/>
    </row>
    <row r="177" spans="3:3" x14ac:dyDescent="0.2">
      <c r="C177" s="275"/>
    </row>
    <row r="178" spans="3:3" x14ac:dyDescent="0.2">
      <c r="C178" s="275"/>
    </row>
    <row r="179" spans="3:3" x14ac:dyDescent="0.2">
      <c r="C179" s="275"/>
    </row>
    <row r="180" spans="3:3" x14ac:dyDescent="0.2">
      <c r="C180" s="275"/>
    </row>
    <row r="181" spans="3:3" x14ac:dyDescent="0.2">
      <c r="C181" s="275"/>
    </row>
    <row r="182" spans="3:3" x14ac:dyDescent="0.2">
      <c r="C182" s="275"/>
    </row>
    <row r="183" spans="3:3" x14ac:dyDescent="0.2">
      <c r="C183" s="275"/>
    </row>
    <row r="184" spans="3:3" x14ac:dyDescent="0.2">
      <c r="C184" s="275"/>
    </row>
    <row r="185" spans="3:3" x14ac:dyDescent="0.2">
      <c r="C185" s="275"/>
    </row>
    <row r="186" spans="3:3" x14ac:dyDescent="0.2">
      <c r="C186" s="275"/>
    </row>
    <row r="187" spans="3:3" x14ac:dyDescent="0.2">
      <c r="C187" s="275"/>
    </row>
    <row r="188" spans="3:3" x14ac:dyDescent="0.2">
      <c r="C188" s="275"/>
    </row>
    <row r="189" spans="3:3" x14ac:dyDescent="0.2">
      <c r="C189" s="275"/>
    </row>
    <row r="190" spans="3:3" x14ac:dyDescent="0.2">
      <c r="C190" s="275"/>
    </row>
    <row r="191" spans="3:3" x14ac:dyDescent="0.2">
      <c r="C191" s="275"/>
    </row>
    <row r="192" spans="3:3" x14ac:dyDescent="0.2">
      <c r="C192" s="275"/>
    </row>
    <row r="193" spans="3:3" x14ac:dyDescent="0.2">
      <c r="C193" s="275"/>
    </row>
    <row r="194" spans="3:3" x14ac:dyDescent="0.2">
      <c r="C194" s="275"/>
    </row>
    <row r="195" spans="3:3" x14ac:dyDescent="0.2">
      <c r="C195" s="275"/>
    </row>
    <row r="196" spans="3:3" x14ac:dyDescent="0.2">
      <c r="C196" s="275"/>
    </row>
    <row r="197" spans="3:3" x14ac:dyDescent="0.2">
      <c r="C197" s="275"/>
    </row>
    <row r="198" spans="3:3" x14ac:dyDescent="0.2">
      <c r="C198" s="275"/>
    </row>
    <row r="199" spans="3:3" x14ac:dyDescent="0.2">
      <c r="C199" s="275"/>
    </row>
    <row r="200" spans="3:3" x14ac:dyDescent="0.2">
      <c r="C200" s="275"/>
    </row>
    <row r="201" spans="3:3" x14ac:dyDescent="0.2">
      <c r="C201" s="275"/>
    </row>
    <row r="202" spans="3:3" x14ac:dyDescent="0.2">
      <c r="C202" s="275"/>
    </row>
    <row r="203" spans="3:3" x14ac:dyDescent="0.2">
      <c r="C203" s="275"/>
    </row>
    <row r="204" spans="3:3" x14ac:dyDescent="0.2">
      <c r="C204" s="275"/>
    </row>
    <row r="205" spans="3:3" x14ac:dyDescent="0.2">
      <c r="C205" s="275"/>
    </row>
    <row r="206" spans="3:3" x14ac:dyDescent="0.2">
      <c r="C206" s="275"/>
    </row>
    <row r="207" spans="3:3" x14ac:dyDescent="0.2">
      <c r="C207" s="275"/>
    </row>
    <row r="208" spans="3:3" x14ac:dyDescent="0.2">
      <c r="C208" s="275"/>
    </row>
    <row r="209" spans="3:3" x14ac:dyDescent="0.2">
      <c r="C209" s="275"/>
    </row>
    <row r="210" spans="3:3" x14ac:dyDescent="0.2">
      <c r="C210" s="275"/>
    </row>
    <row r="211" spans="3:3" x14ac:dyDescent="0.2">
      <c r="C211" s="275"/>
    </row>
    <row r="212" spans="3:3" x14ac:dyDescent="0.2">
      <c r="C212" s="275"/>
    </row>
    <row r="213" spans="3:3" x14ac:dyDescent="0.2">
      <c r="C213" s="275"/>
    </row>
    <row r="214" spans="3:3" x14ac:dyDescent="0.2">
      <c r="C214" s="275"/>
    </row>
    <row r="215" spans="3:3" x14ac:dyDescent="0.2">
      <c r="C215" s="275"/>
    </row>
    <row r="216" spans="3:3" x14ac:dyDescent="0.2">
      <c r="C216" s="275"/>
    </row>
    <row r="217" spans="3:3" x14ac:dyDescent="0.2">
      <c r="C217" s="275"/>
    </row>
    <row r="218" spans="3:3" x14ac:dyDescent="0.2">
      <c r="C218" s="275"/>
    </row>
    <row r="219" spans="3:3" x14ac:dyDescent="0.2">
      <c r="C219" s="275"/>
    </row>
    <row r="220" spans="3:3" x14ac:dyDescent="0.2">
      <c r="C220" s="275"/>
    </row>
    <row r="221" spans="3:3" x14ac:dyDescent="0.2">
      <c r="C221" s="275"/>
    </row>
    <row r="222" spans="3:3" x14ac:dyDescent="0.2">
      <c r="C222" s="275"/>
    </row>
    <row r="223" spans="3:3" x14ac:dyDescent="0.2">
      <c r="C223" s="275"/>
    </row>
    <row r="224" spans="3:3" x14ac:dyDescent="0.2">
      <c r="C224" s="275"/>
    </row>
    <row r="225" spans="3:3" x14ac:dyDescent="0.2">
      <c r="C225" s="275"/>
    </row>
    <row r="226" spans="3:3" x14ac:dyDescent="0.2">
      <c r="C226" s="275"/>
    </row>
    <row r="227" spans="3:3" x14ac:dyDescent="0.2">
      <c r="C227" s="275"/>
    </row>
    <row r="228" spans="3:3" x14ac:dyDescent="0.2">
      <c r="C228" s="275"/>
    </row>
    <row r="229" spans="3:3" x14ac:dyDescent="0.2">
      <c r="C229" s="275"/>
    </row>
    <row r="230" spans="3:3" x14ac:dyDescent="0.2">
      <c r="C230" s="275"/>
    </row>
    <row r="231" spans="3:3" x14ac:dyDescent="0.2">
      <c r="C231" s="275"/>
    </row>
    <row r="232" spans="3:3" x14ac:dyDescent="0.2">
      <c r="C232" s="275"/>
    </row>
    <row r="233" spans="3:3" x14ac:dyDescent="0.2">
      <c r="C233" s="275"/>
    </row>
    <row r="234" spans="3:3" x14ac:dyDescent="0.2">
      <c r="C234" s="275"/>
    </row>
    <row r="235" spans="3:3" x14ac:dyDescent="0.2">
      <c r="C235" s="275"/>
    </row>
    <row r="236" spans="3:3" x14ac:dyDescent="0.2">
      <c r="C236" s="275"/>
    </row>
    <row r="237" spans="3:3" x14ac:dyDescent="0.2">
      <c r="C237" s="275"/>
    </row>
    <row r="238" spans="3:3" x14ac:dyDescent="0.2">
      <c r="C238" s="275"/>
    </row>
    <row r="239" spans="3:3" x14ac:dyDescent="0.2">
      <c r="C239" s="275"/>
    </row>
    <row r="240" spans="3:3" x14ac:dyDescent="0.2">
      <c r="C240" s="275"/>
    </row>
    <row r="241" spans="3:3" x14ac:dyDescent="0.2">
      <c r="C241" s="275"/>
    </row>
    <row r="242" spans="3:3" x14ac:dyDescent="0.2">
      <c r="C242" s="275"/>
    </row>
    <row r="243" spans="3:3" x14ac:dyDescent="0.2">
      <c r="C243" s="275"/>
    </row>
    <row r="244" spans="3:3" x14ac:dyDescent="0.2">
      <c r="C244" s="275"/>
    </row>
    <row r="245" spans="3:3" x14ac:dyDescent="0.2">
      <c r="C245" s="275"/>
    </row>
    <row r="246" spans="3:3" x14ac:dyDescent="0.2">
      <c r="C246" s="275"/>
    </row>
    <row r="247" spans="3:3" x14ac:dyDescent="0.2">
      <c r="C247" s="275"/>
    </row>
    <row r="248" spans="3:3" x14ac:dyDescent="0.2">
      <c r="C248" s="275"/>
    </row>
    <row r="249" spans="3:3" x14ac:dyDescent="0.2">
      <c r="C249" s="275"/>
    </row>
    <row r="250" spans="3:3" x14ac:dyDescent="0.2">
      <c r="C250" s="275"/>
    </row>
    <row r="251" spans="3:3" x14ac:dyDescent="0.2">
      <c r="C251" s="275"/>
    </row>
    <row r="252" spans="3:3" x14ac:dyDescent="0.2">
      <c r="C252" s="275"/>
    </row>
  </sheetData>
  <protectedRanges>
    <protectedRange sqref="C2:D2" name="Range25"/>
    <protectedRange sqref="F72 I72 L72 R72 U72" name="Range23"/>
    <protectedRange sqref="F50 I50 L50 R50 U50" name="Range21"/>
    <protectedRange sqref="E63:F64 F71:F72 F77:F78 E81:E82 H63:I64 I71:I72 I77:I78 H81:H82 K63:L64 D66:L66 D68:L68 L71:L72 D74:L74 L77:L78 K81:K82 D80:L80 D76:L76 D70:L70 Q63:R64 R71:R72 R77:R78 Q81:Q82 T63:U64 P66:U66 P68:U68 U71:U72 P74:U74 U77:U78 T81:T82 P80:U80 P76:U76 P70:U70" name="Range5"/>
    <protectedRange sqref="F28:F29 E34:E35 E38:E39 D44 F44:F46 I28:I29 H34:H35 H38:H39 G44 I44:I46 L28:L29 D31:L31 K34:K35 D37:L37 K38:K39 D41:L41 J44 L44:L46 D43:L43 D33:L33 D27:L27 R28:R29 Q34:Q35 Q38:Q39 P44 R44:R46 U28:U29 P31:U31 T34:T35 P37:U37 T38:T39 P41:U41 S44 U44:U46 P43:U43 P33:U33 P27:U27" name="Range3"/>
    <protectedRange sqref="F16:F17 F24:F25 I16:I17 I24:I25 L16:L17 D19:L19 L24:L25 D23:L23 D21:L21 D11:L11 D9:L9 D13:L13 D15:L15 R16:R17 R24:R25 U16:U17 P19:U19 U24:U25 P23:U23 P21:U21 P11:U11 P9:U9 P13:U13 P15:U15" name="Range2"/>
    <protectedRange sqref="E49:F50 E53:E55 F59:F62 H49:I50 H53:H55 I59:I62 K49:L50 D52:L52 K53:K55 D54:L54 L59:L62 D58:L58 D48:L48 Q49:R50 Q53:Q55 R59:R62 T49:U50 P52:U52 T53:T55 P54:U54 U59:U62 P58:U58 P48:U48" name="Range4"/>
    <protectedRange sqref="F49 I49 L49 R49 U49" name="Range20"/>
    <protectedRange sqref="F44 I44 L44 R44 U44" name="Range22"/>
  </protectedRanges>
  <mergeCells count="28">
    <mergeCell ref="M4:O4"/>
    <mergeCell ref="T5:U5"/>
    <mergeCell ref="V5:V6"/>
    <mergeCell ref="S4:U4"/>
    <mergeCell ref="G5:G6"/>
    <mergeCell ref="H5:I5"/>
    <mergeCell ref="J5:J6"/>
    <mergeCell ref="K5:L5"/>
    <mergeCell ref="M5:M6"/>
    <mergeCell ref="N5:O5"/>
    <mergeCell ref="P5:P6"/>
    <mergeCell ref="Q5:R5"/>
    <mergeCell ref="S5:S6"/>
    <mergeCell ref="P4:R4"/>
    <mergeCell ref="E3:F3"/>
    <mergeCell ref="A2:L2"/>
    <mergeCell ref="A84:G84"/>
    <mergeCell ref="A85:G85"/>
    <mergeCell ref="A86:G86"/>
    <mergeCell ref="C4:C6"/>
    <mergeCell ref="B4:B6"/>
    <mergeCell ref="G4:I4"/>
    <mergeCell ref="J4:L4"/>
    <mergeCell ref="A87:G87"/>
    <mergeCell ref="A4:A6"/>
    <mergeCell ref="D4:F4"/>
    <mergeCell ref="D5:D6"/>
    <mergeCell ref="E5:F5"/>
  </mergeCells>
  <pageMargins left="0" right="0" top="0.15748031496062992" bottom="0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H431"/>
  <sheetViews>
    <sheetView zoomScale="85" zoomScaleNormal="85" workbookViewId="0">
      <pane xSplit="6" ySplit="7" topLeftCell="G288" activePane="bottomRight" state="frozen"/>
      <selection pane="topRight" activeCell="G1" sqref="G1"/>
      <selection pane="bottomLeft" activeCell="A8" sqref="A8"/>
      <selection pane="bottomRight" activeCell="L430" sqref="L430"/>
    </sheetView>
  </sheetViews>
  <sheetFormatPr defaultRowHeight="15.75" x14ac:dyDescent="0.25"/>
  <cols>
    <col min="1" max="1" width="9.6640625" style="141" customWidth="1"/>
    <col min="2" max="2" width="7.83203125" style="149" customWidth="1"/>
    <col min="3" max="3" width="6.33203125" style="150" customWidth="1"/>
    <col min="4" max="4" width="7.33203125" style="151" customWidth="1"/>
    <col min="5" max="5" width="50.83203125" style="145" customWidth="1"/>
    <col min="6" max="6" width="11.5" style="145" customWidth="1"/>
    <col min="7" max="13" width="18" style="110" customWidth="1"/>
    <col min="14" max="14" width="18" style="425" customWidth="1"/>
    <col min="15" max="15" width="17.1640625" style="425" customWidth="1"/>
    <col min="16" max="19" width="18" style="110" customWidth="1"/>
    <col min="20" max="21" width="18" style="425" customWidth="1"/>
    <col min="22" max="22" width="18" style="110" customWidth="1"/>
    <col min="23" max="24" width="18" style="425" customWidth="1"/>
    <col min="25" max="25" width="18" style="110" customWidth="1"/>
    <col min="26" max="16384" width="9.33203125" style="110"/>
  </cols>
  <sheetData>
    <row r="1" spans="1:26" s="109" customFormat="1" ht="15.75" customHeight="1" x14ac:dyDescent="0.2">
      <c r="A1" s="2"/>
      <c r="B1" s="2"/>
      <c r="C1" s="2"/>
      <c r="D1" s="4"/>
      <c r="E1" s="7"/>
      <c r="F1" s="7"/>
      <c r="G1" s="4"/>
      <c r="H1" s="4"/>
      <c r="I1" s="4"/>
      <c r="J1" s="4"/>
      <c r="K1" s="4"/>
      <c r="L1" s="4"/>
      <c r="M1" s="4"/>
      <c r="N1" s="399"/>
      <c r="O1" s="399"/>
      <c r="P1" s="160"/>
      <c r="Q1" s="160"/>
      <c r="R1" s="160"/>
      <c r="S1" s="4"/>
      <c r="T1" s="399"/>
      <c r="U1" s="399"/>
      <c r="V1" s="4"/>
      <c r="W1" s="399"/>
      <c r="X1" s="501" t="s">
        <v>306</v>
      </c>
      <c r="Y1" s="501"/>
    </row>
    <row r="2" spans="1:26" s="109" customFormat="1" ht="15" x14ac:dyDescent="0.2">
      <c r="A2" s="502" t="s">
        <v>310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/>
    </row>
    <row r="3" spans="1:26" s="109" customFormat="1" ht="10.5" customHeight="1" thickBot="1" x14ac:dyDescent="0.25">
      <c r="A3" s="28"/>
      <c r="B3" s="28"/>
      <c r="C3" s="28"/>
      <c r="D3" s="33"/>
      <c r="E3" s="38"/>
      <c r="F3" s="38"/>
      <c r="G3" s="33"/>
      <c r="H3" s="33"/>
      <c r="I3" s="33"/>
      <c r="J3" s="33"/>
      <c r="K3" s="33"/>
      <c r="L3" s="33"/>
      <c r="M3" s="33"/>
      <c r="N3" s="400"/>
      <c r="O3" s="400"/>
      <c r="P3" s="161"/>
      <c r="Q3" s="161"/>
      <c r="R3" s="161"/>
      <c r="S3" s="30"/>
      <c r="T3" s="400"/>
      <c r="U3" s="400"/>
      <c r="V3" s="30"/>
      <c r="W3" s="400"/>
      <c r="X3" s="400"/>
      <c r="Y3" s="344" t="s">
        <v>0</v>
      </c>
      <c r="Z3" s="31"/>
    </row>
    <row r="4" spans="1:26" ht="45.75" customHeight="1" x14ac:dyDescent="0.25">
      <c r="A4" s="506" t="s">
        <v>776</v>
      </c>
      <c r="B4" s="506" t="s">
        <v>187</v>
      </c>
      <c r="C4" s="506" t="s">
        <v>188</v>
      </c>
      <c r="D4" s="506" t="s">
        <v>189</v>
      </c>
      <c r="E4" s="509" t="s">
        <v>777</v>
      </c>
      <c r="F4" s="503" t="s">
        <v>3</v>
      </c>
      <c r="G4" s="512" t="s">
        <v>312</v>
      </c>
      <c r="H4" s="447"/>
      <c r="I4" s="447"/>
      <c r="J4" s="447" t="s">
        <v>313</v>
      </c>
      <c r="K4" s="447"/>
      <c r="L4" s="447"/>
      <c r="M4" s="447" t="s">
        <v>182</v>
      </c>
      <c r="N4" s="447"/>
      <c r="O4" s="447"/>
      <c r="P4" s="497" t="s">
        <v>314</v>
      </c>
      <c r="Q4" s="497"/>
      <c r="R4" s="497"/>
      <c r="S4" s="447" t="s">
        <v>183</v>
      </c>
      <c r="T4" s="447"/>
      <c r="U4" s="447"/>
      <c r="V4" s="447" t="s">
        <v>184</v>
      </c>
      <c r="W4" s="447"/>
      <c r="X4" s="447"/>
      <c r="Y4" s="162" t="s">
        <v>315</v>
      </c>
    </row>
    <row r="5" spans="1:26" s="111" customFormat="1" ht="26.25" customHeight="1" x14ac:dyDescent="0.15">
      <c r="A5" s="507"/>
      <c r="B5" s="507"/>
      <c r="C5" s="507"/>
      <c r="D5" s="507"/>
      <c r="E5" s="510"/>
      <c r="F5" s="504"/>
      <c r="G5" s="500" t="s">
        <v>4</v>
      </c>
      <c r="H5" s="448" t="s">
        <v>5</v>
      </c>
      <c r="I5" s="448"/>
      <c r="J5" s="514" t="s">
        <v>4</v>
      </c>
      <c r="K5" s="448" t="s">
        <v>5</v>
      </c>
      <c r="L5" s="448"/>
      <c r="M5" s="448" t="s">
        <v>4</v>
      </c>
      <c r="N5" s="448" t="s">
        <v>5</v>
      </c>
      <c r="O5" s="448"/>
      <c r="P5" s="467" t="s">
        <v>4</v>
      </c>
      <c r="Q5" s="467" t="s">
        <v>5</v>
      </c>
      <c r="R5" s="467"/>
      <c r="S5" s="448" t="s">
        <v>4</v>
      </c>
      <c r="T5" s="513" t="s">
        <v>5</v>
      </c>
      <c r="U5" s="513"/>
      <c r="V5" s="448" t="s">
        <v>4</v>
      </c>
      <c r="W5" s="513" t="s">
        <v>5</v>
      </c>
      <c r="X5" s="513"/>
      <c r="Y5" s="498" t="s">
        <v>316</v>
      </c>
    </row>
    <row r="6" spans="1:26" s="112" customFormat="1" ht="42.75" customHeight="1" thickBot="1" x14ac:dyDescent="0.2">
      <c r="A6" s="508"/>
      <c r="B6" s="508"/>
      <c r="C6" s="508"/>
      <c r="D6" s="508"/>
      <c r="E6" s="511"/>
      <c r="F6" s="505"/>
      <c r="G6" s="500"/>
      <c r="H6" s="12" t="s">
        <v>6</v>
      </c>
      <c r="I6" s="12" t="s">
        <v>7</v>
      </c>
      <c r="J6" s="515"/>
      <c r="K6" s="12" t="s">
        <v>6</v>
      </c>
      <c r="L6" s="12" t="s">
        <v>7</v>
      </c>
      <c r="M6" s="448"/>
      <c r="N6" s="12" t="s">
        <v>6</v>
      </c>
      <c r="O6" s="12" t="s">
        <v>7</v>
      </c>
      <c r="P6" s="467"/>
      <c r="Q6" s="102" t="s">
        <v>6</v>
      </c>
      <c r="R6" s="102" t="s">
        <v>7</v>
      </c>
      <c r="S6" s="448"/>
      <c r="T6" s="401" t="s">
        <v>6</v>
      </c>
      <c r="U6" s="401" t="s">
        <v>7</v>
      </c>
      <c r="V6" s="448"/>
      <c r="W6" s="401" t="s">
        <v>6</v>
      </c>
      <c r="X6" s="401" t="s">
        <v>7</v>
      </c>
      <c r="Y6" s="498"/>
    </row>
    <row r="7" spans="1:26" s="113" customFormat="1" ht="16.5" thickBot="1" x14ac:dyDescent="0.2">
      <c r="A7" s="152">
        <v>1</v>
      </c>
      <c r="B7" s="153">
        <v>2</v>
      </c>
      <c r="C7" s="152">
        <v>3</v>
      </c>
      <c r="D7" s="153">
        <v>4</v>
      </c>
      <c r="E7" s="154">
        <v>5</v>
      </c>
      <c r="F7" s="156">
        <v>6</v>
      </c>
      <c r="G7" s="155">
        <v>7</v>
      </c>
      <c r="H7" s="153">
        <v>8</v>
      </c>
      <c r="I7" s="152">
        <v>9</v>
      </c>
      <c r="J7" s="364">
        <v>10</v>
      </c>
      <c r="K7" s="152">
        <v>11</v>
      </c>
      <c r="L7" s="364">
        <v>12</v>
      </c>
      <c r="M7" s="152">
        <v>13</v>
      </c>
      <c r="N7" s="153">
        <v>14</v>
      </c>
      <c r="O7" s="152">
        <v>15</v>
      </c>
      <c r="P7" s="153">
        <v>16</v>
      </c>
      <c r="Q7" s="152">
        <v>17</v>
      </c>
      <c r="R7" s="153">
        <v>18</v>
      </c>
      <c r="S7" s="152">
        <v>19</v>
      </c>
      <c r="T7" s="402">
        <v>20</v>
      </c>
      <c r="U7" s="403">
        <v>21</v>
      </c>
      <c r="V7" s="153">
        <v>22</v>
      </c>
      <c r="W7" s="403">
        <v>23</v>
      </c>
      <c r="X7" s="402">
        <v>24</v>
      </c>
      <c r="Y7" s="152">
        <v>25</v>
      </c>
    </row>
    <row r="8" spans="1:26" s="117" customFormat="1" ht="61.5" customHeight="1" thickBot="1" x14ac:dyDescent="0.2">
      <c r="A8" s="114">
        <v>2000</v>
      </c>
      <c r="B8" s="115" t="s">
        <v>774</v>
      </c>
      <c r="C8" s="116" t="s">
        <v>364</v>
      </c>
      <c r="D8" s="164" t="s">
        <v>364</v>
      </c>
      <c r="E8" s="165" t="s">
        <v>965</v>
      </c>
      <c r="F8" s="166"/>
      <c r="G8" s="167">
        <f t="shared" ref="G8:O8" si="0">SUM(G9,G95,G112,G138,G213,G239,G273,G302,G343,G386,G422)</f>
        <v>2249443.9</v>
      </c>
      <c r="H8" s="168">
        <f t="shared" si="0"/>
        <v>1623384.1999999997</v>
      </c>
      <c r="I8" s="169">
        <f t="shared" si="0"/>
        <v>738744.10000000009</v>
      </c>
      <c r="J8" s="314">
        <f t="shared" si="0"/>
        <v>2204160.4000000004</v>
      </c>
      <c r="K8" s="169">
        <f t="shared" si="0"/>
        <v>1931363.7</v>
      </c>
      <c r="L8" s="314">
        <f t="shared" si="0"/>
        <v>272796.7</v>
      </c>
      <c r="M8" s="167">
        <f t="shared" si="0"/>
        <v>2314709.7999999998</v>
      </c>
      <c r="N8" s="168">
        <f t="shared" si="0"/>
        <v>2028275.8</v>
      </c>
      <c r="O8" s="169">
        <f t="shared" si="0"/>
        <v>286434</v>
      </c>
      <c r="P8" s="170">
        <f>M8-J8</f>
        <v>110549.39999999944</v>
      </c>
      <c r="Q8" s="170">
        <f>N8-K8</f>
        <v>96912.100000000093</v>
      </c>
      <c r="R8" s="170">
        <f>O8-L8</f>
        <v>13637.299999999988</v>
      </c>
      <c r="S8" s="167">
        <f t="shared" ref="S8:X8" si="1">SUM(S9,S95,S112,S138,S213,S239,S273,S302,S343,S386,S422)</f>
        <v>2488158.6</v>
      </c>
      <c r="T8" s="404">
        <f t="shared" si="1"/>
        <v>2187404.6</v>
      </c>
      <c r="U8" s="405">
        <f t="shared" si="1"/>
        <v>300754</v>
      </c>
      <c r="V8" s="167">
        <f t="shared" si="1"/>
        <v>2839248.6</v>
      </c>
      <c r="W8" s="404">
        <f t="shared" si="1"/>
        <v>2523456.6</v>
      </c>
      <c r="X8" s="405">
        <f t="shared" si="1"/>
        <v>315792</v>
      </c>
      <c r="Y8" s="158"/>
    </row>
    <row r="9" spans="1:26" s="122" customFormat="1" ht="69" customHeight="1" x14ac:dyDescent="0.15">
      <c r="A9" s="118">
        <v>2100</v>
      </c>
      <c r="B9" s="119" t="s">
        <v>190</v>
      </c>
      <c r="C9" s="120" t="s">
        <v>191</v>
      </c>
      <c r="D9" s="121" t="s">
        <v>191</v>
      </c>
      <c r="E9" s="171" t="s">
        <v>966</v>
      </c>
      <c r="F9" s="166"/>
      <c r="G9" s="172">
        <f t="shared" ref="G9:O9" si="2">SUM(G11,G41,G45,G58,G61,G64,G84,G87)</f>
        <v>717515.2</v>
      </c>
      <c r="H9" s="173">
        <f t="shared" si="2"/>
        <v>603988.69999999995</v>
      </c>
      <c r="I9" s="174">
        <f t="shared" si="2"/>
        <v>113526.5</v>
      </c>
      <c r="J9" s="314">
        <f t="shared" si="2"/>
        <v>536512.70000000007</v>
      </c>
      <c r="K9" s="174">
        <f t="shared" si="2"/>
        <v>501374.5</v>
      </c>
      <c r="L9" s="314">
        <f t="shared" si="2"/>
        <v>35138.199999999997</v>
      </c>
      <c r="M9" s="172">
        <f t="shared" si="2"/>
        <v>563678.80000000005</v>
      </c>
      <c r="N9" s="173">
        <f t="shared" si="2"/>
        <v>526784.80000000005</v>
      </c>
      <c r="O9" s="174">
        <f t="shared" si="2"/>
        <v>36894</v>
      </c>
      <c r="P9" s="170">
        <f t="shared" ref="P9:P75" si="3">M9-J9</f>
        <v>27166.099999999977</v>
      </c>
      <c r="Q9" s="170">
        <f t="shared" ref="Q9:Q75" si="4">N9-K9</f>
        <v>25410.300000000047</v>
      </c>
      <c r="R9" s="170">
        <f t="shared" ref="R9:R75" si="5">O9-L9</f>
        <v>1755.8000000000029</v>
      </c>
      <c r="S9" s="172">
        <f t="shared" ref="S9" si="6">SUM(S11,S41,S45,S58,S61,S64,S84,S87)</f>
        <v>591647</v>
      </c>
      <c r="T9" s="406">
        <f t="shared" ref="T9:X9" si="7">SUM(T11,T41,T45,T58,T61,T64,T84,T87)</f>
        <v>552909</v>
      </c>
      <c r="U9" s="407">
        <f t="shared" si="7"/>
        <v>38738</v>
      </c>
      <c r="V9" s="172">
        <f t="shared" si="7"/>
        <v>621230</v>
      </c>
      <c r="W9" s="406">
        <f t="shared" si="7"/>
        <v>580555</v>
      </c>
      <c r="X9" s="407">
        <f t="shared" si="7"/>
        <v>40675</v>
      </c>
      <c r="Y9" s="131"/>
    </row>
    <row r="10" spans="1:26" ht="24" customHeight="1" x14ac:dyDescent="0.25">
      <c r="A10" s="118"/>
      <c r="B10" s="119"/>
      <c r="C10" s="120"/>
      <c r="D10" s="121"/>
      <c r="E10" s="175" t="s">
        <v>5</v>
      </c>
      <c r="F10" s="176"/>
      <c r="G10" s="177"/>
      <c r="H10" s="178"/>
      <c r="I10" s="179"/>
      <c r="J10" s="190"/>
      <c r="K10" s="179"/>
      <c r="L10" s="190"/>
      <c r="M10" s="177"/>
      <c r="N10" s="178"/>
      <c r="O10" s="179"/>
      <c r="P10" s="170"/>
      <c r="Q10" s="170"/>
      <c r="R10" s="170"/>
      <c r="S10" s="177"/>
      <c r="T10" s="408"/>
      <c r="U10" s="409"/>
      <c r="V10" s="366"/>
      <c r="W10" s="408"/>
      <c r="X10" s="409"/>
      <c r="Y10" s="180"/>
    </row>
    <row r="11" spans="1:26" s="126" customFormat="1" ht="60" customHeight="1" x14ac:dyDescent="0.25">
      <c r="A11" s="137">
        <v>2110</v>
      </c>
      <c r="B11" s="159" t="s">
        <v>190</v>
      </c>
      <c r="C11" s="135" t="s">
        <v>192</v>
      </c>
      <c r="D11" s="136" t="s">
        <v>191</v>
      </c>
      <c r="E11" s="181" t="s">
        <v>778</v>
      </c>
      <c r="F11" s="166"/>
      <c r="G11" s="182">
        <f>SUM(H11:I11)</f>
        <v>638023.29999999993</v>
      </c>
      <c r="H11" s="183">
        <f>SUM(H13+H39+H40)</f>
        <v>565644.6</v>
      </c>
      <c r="I11" s="209">
        <f>SUM(I13+I39+I40)</f>
        <v>72378.7</v>
      </c>
      <c r="J11" s="314">
        <f>SUM(K11:L11)</f>
        <v>500191.4</v>
      </c>
      <c r="K11" s="184">
        <f>SUM(K13+K39+K40)</f>
        <v>473955.5</v>
      </c>
      <c r="L11" s="314">
        <f>SUM(L13+L39+L40)</f>
        <v>26235.9</v>
      </c>
      <c r="M11" s="182">
        <f>SUM(N11:O11)</f>
        <v>525543.80000000005</v>
      </c>
      <c r="N11" s="183">
        <f>SUM(N13+N39+N40)</f>
        <v>497996.79999999999</v>
      </c>
      <c r="O11" s="183">
        <f>SUM(O13+O39+O40)</f>
        <v>27547</v>
      </c>
      <c r="P11" s="170">
        <f t="shared" si="3"/>
        <v>25352.400000000023</v>
      </c>
      <c r="Q11" s="170">
        <f t="shared" si="4"/>
        <v>24041.299999999988</v>
      </c>
      <c r="R11" s="170">
        <f t="shared" si="5"/>
        <v>1311.0999999999985</v>
      </c>
      <c r="S11" s="182">
        <f>SUM(T11:U11)</f>
        <v>551606</v>
      </c>
      <c r="T11" s="410">
        <f>SUM(T13+T39+T40)</f>
        <v>522682</v>
      </c>
      <c r="U11" s="411">
        <f>SUM(U13+U39+U40)</f>
        <v>28924</v>
      </c>
      <c r="V11" s="367">
        <f>SUM(W11:X11)</f>
        <v>579188</v>
      </c>
      <c r="W11" s="410">
        <f>SUM(W13+W39+W40)</f>
        <v>548818</v>
      </c>
      <c r="X11" s="410">
        <f>SUM(X13+X39+X40)</f>
        <v>30370</v>
      </c>
      <c r="Y11" s="185"/>
    </row>
    <row r="12" spans="1:26" s="126" customFormat="1" ht="18.75" customHeight="1" x14ac:dyDescent="0.25">
      <c r="A12" s="123"/>
      <c r="B12" s="119"/>
      <c r="C12" s="124"/>
      <c r="D12" s="125"/>
      <c r="E12" s="175" t="s">
        <v>193</v>
      </c>
      <c r="F12" s="176"/>
      <c r="G12" s="177"/>
      <c r="H12" s="178"/>
      <c r="I12" s="179"/>
      <c r="J12" s="190"/>
      <c r="K12" s="179"/>
      <c r="L12" s="190"/>
      <c r="M12" s="177"/>
      <c r="N12" s="178"/>
      <c r="O12" s="179"/>
      <c r="P12" s="170"/>
      <c r="Q12" s="170"/>
      <c r="R12" s="170"/>
      <c r="S12" s="177"/>
      <c r="T12" s="408"/>
      <c r="U12" s="409"/>
      <c r="V12" s="366"/>
      <c r="W12" s="408"/>
      <c r="X12" s="409"/>
      <c r="Y12" s="185"/>
    </row>
    <row r="13" spans="1:26" ht="41.25" customHeight="1" x14ac:dyDescent="0.25">
      <c r="A13" s="127">
        <v>2111</v>
      </c>
      <c r="B13" s="128" t="s">
        <v>190</v>
      </c>
      <c r="C13" s="129" t="s">
        <v>192</v>
      </c>
      <c r="D13" s="130" t="s">
        <v>192</v>
      </c>
      <c r="E13" s="186" t="s">
        <v>779</v>
      </c>
      <c r="F13" s="166"/>
      <c r="G13" s="190">
        <f>SUM(H13:I13)</f>
        <v>638023.29999999993</v>
      </c>
      <c r="H13" s="202">
        <v>565644.6</v>
      </c>
      <c r="I13" s="202">
        <v>72378.7</v>
      </c>
      <c r="J13" s="190">
        <f>SUM(K13:L13)</f>
        <v>500191.4</v>
      </c>
      <c r="K13" s="202">
        <f>K14+K15+K16+K17+K18+K19+K20+K21+K22+K23+K24+K25+K26+K27+K28+K29+K30+K31+K32+K33+K34+K35</f>
        <v>473955.5</v>
      </c>
      <c r="L13" s="202">
        <f>L14+L15+L16+L17+L18+L19+L20+L21+L22+L23+L24+L25+L26+L27+L28+L29+L30+L31+L32+L33+L34+L35+L36+L37+L38</f>
        <v>26235.9</v>
      </c>
      <c r="M13" s="190">
        <f>SUM(N13:O13)</f>
        <v>525543.80000000005</v>
      </c>
      <c r="N13" s="202">
        <f>N14+N15+N16+N17+N18+N19+N20+N21+N22+N23+N24+N25+N26+N27+N28+N29+N30+N31+N32+N33+N34+N35</f>
        <v>497996.79999999999</v>
      </c>
      <c r="O13" s="202">
        <f>O14+O15+O16+O17+O18+O19+O20+O21+O22+O23+O24+O25+O26+O27+O28+O29+O30+O31+O32+O33+O34+O35+O36+O37+O38</f>
        <v>27547</v>
      </c>
      <c r="P13" s="170">
        <f t="shared" si="3"/>
        <v>25352.400000000023</v>
      </c>
      <c r="Q13" s="170">
        <f t="shared" si="4"/>
        <v>24041.299999999988</v>
      </c>
      <c r="R13" s="170">
        <f t="shared" si="5"/>
        <v>1311.0999999999985</v>
      </c>
      <c r="S13" s="190">
        <f>SUM(T13:U13)</f>
        <v>551606</v>
      </c>
      <c r="T13" s="412">
        <f>T14+T15+T16+T17+T18+T19+T20+T21+T22+T23+T24+T25+T26+T27+T28+T29+T30+T31+T32+T33+T34+T35</f>
        <v>522682</v>
      </c>
      <c r="U13" s="412">
        <f>U14+U15+U16+U17+U18+U19+U20+U21+U22+U23+U24+U25+U26+U27+U28+U29+U30+U31+U32+U33+U34+U35+U36+U37+U38</f>
        <v>28924</v>
      </c>
      <c r="V13" s="190">
        <f>SUM(W13:X13)</f>
        <v>579188</v>
      </c>
      <c r="W13" s="412">
        <f>W14+W15+W16+W17+W18+W19+W20+W21+W22+W23+W24+W25+W26+W27+W28+W29+W30+W31+W32+W33+W34+W35</f>
        <v>548818</v>
      </c>
      <c r="X13" s="412">
        <f>X14+X15+X16+X17+X18+X19+X20+X21+X22+X23+X24+X25+X26+X27+X28+X29+X30+X31+X32+X33+X34+X35+X36+X37+X38</f>
        <v>30370</v>
      </c>
      <c r="Y13" s="180"/>
    </row>
    <row r="14" spans="1:26" ht="24" customHeight="1" x14ac:dyDescent="0.25">
      <c r="A14" s="131"/>
      <c r="B14" s="124"/>
      <c r="C14" s="124"/>
      <c r="D14" s="190"/>
      <c r="E14" s="191" t="s">
        <v>964</v>
      </c>
      <c r="F14" s="156" t="s">
        <v>249</v>
      </c>
      <c r="G14" s="177">
        <f>SUM(H14:I14)</f>
        <v>0</v>
      </c>
      <c r="H14" s="178"/>
      <c r="I14" s="178">
        <v>0</v>
      </c>
      <c r="J14" s="177">
        <f>SUM(K14:L14)</f>
        <v>393746.1</v>
      </c>
      <c r="K14" s="200">
        <v>393746.1</v>
      </c>
      <c r="L14" s="190">
        <v>0</v>
      </c>
      <c r="M14" s="177">
        <f>SUM(N14:O14)</f>
        <v>413775.5</v>
      </c>
      <c r="N14" s="178">
        <v>413775.5</v>
      </c>
      <c r="O14" s="179">
        <v>0</v>
      </c>
      <c r="P14" s="170">
        <f t="shared" si="3"/>
        <v>20029.400000000023</v>
      </c>
      <c r="Q14" s="170">
        <f t="shared" si="4"/>
        <v>20029.400000000023</v>
      </c>
      <c r="R14" s="170">
        <f t="shared" si="5"/>
        <v>0</v>
      </c>
      <c r="S14" s="177">
        <f>SUM(T14:U14)</f>
        <v>434254</v>
      </c>
      <c r="T14" s="408">
        <v>434254</v>
      </c>
      <c r="U14" s="409">
        <v>0</v>
      </c>
      <c r="V14" s="366">
        <f>SUM(W14:X14)</f>
        <v>455969</v>
      </c>
      <c r="W14" s="408">
        <v>455969</v>
      </c>
      <c r="X14" s="409">
        <v>0</v>
      </c>
      <c r="Y14" s="180"/>
    </row>
    <row r="15" spans="1:26" ht="30" customHeight="1" x14ac:dyDescent="0.25">
      <c r="A15" s="131"/>
      <c r="B15" s="124"/>
      <c r="C15" s="124"/>
      <c r="D15" s="190"/>
      <c r="E15" s="191" t="s">
        <v>963</v>
      </c>
      <c r="F15" s="156" t="s">
        <v>250</v>
      </c>
      <c r="G15" s="177">
        <f t="shared" ref="G15:G38" si="8">SUM(H15:I15)</f>
        <v>0</v>
      </c>
      <c r="H15" s="178"/>
      <c r="I15" s="178"/>
      <c r="J15" s="177">
        <f t="shared" ref="J15:J38" si="9">SUM(K15:L15)</f>
        <v>30545.9</v>
      </c>
      <c r="K15" s="178">
        <v>30545.9</v>
      </c>
      <c r="L15" s="287">
        <v>0</v>
      </c>
      <c r="M15" s="177">
        <f t="shared" ref="M15:M38" si="10">SUM(N15:O15)</f>
        <v>32073</v>
      </c>
      <c r="N15" s="178">
        <v>32073</v>
      </c>
      <c r="O15" s="179">
        <v>0</v>
      </c>
      <c r="P15" s="170">
        <f t="shared" si="3"/>
        <v>1527.0999999999985</v>
      </c>
      <c r="Q15" s="170">
        <f t="shared" si="4"/>
        <v>1527.0999999999985</v>
      </c>
      <c r="R15" s="170">
        <f t="shared" si="5"/>
        <v>0</v>
      </c>
      <c r="S15" s="177">
        <f t="shared" ref="S15:S38" si="11">SUM(T15:U15)</f>
        <v>33676</v>
      </c>
      <c r="T15" s="408">
        <v>33676</v>
      </c>
      <c r="U15" s="409">
        <v>0</v>
      </c>
      <c r="V15" s="366">
        <f t="shared" ref="V15:V38" si="12">SUM(W15:X15)</f>
        <v>35360</v>
      </c>
      <c r="W15" s="408">
        <v>35360</v>
      </c>
      <c r="X15" s="409">
        <v>0</v>
      </c>
      <c r="Y15" s="180"/>
    </row>
    <row r="16" spans="1:26" ht="30" customHeight="1" x14ac:dyDescent="0.25">
      <c r="A16" s="131"/>
      <c r="B16" s="124"/>
      <c r="C16" s="124"/>
      <c r="D16" s="190"/>
      <c r="E16" s="191" t="s">
        <v>1039</v>
      </c>
      <c r="F16" s="156" t="s">
        <v>558</v>
      </c>
      <c r="G16" s="177"/>
      <c r="H16" s="178"/>
      <c r="I16" s="178"/>
      <c r="J16" s="177">
        <f t="shared" si="9"/>
        <v>650</v>
      </c>
      <c r="K16" s="178">
        <v>650</v>
      </c>
      <c r="L16" s="287">
        <v>0</v>
      </c>
      <c r="M16" s="177">
        <f t="shared" si="10"/>
        <v>682</v>
      </c>
      <c r="N16" s="178">
        <v>682</v>
      </c>
      <c r="O16" s="179">
        <v>0</v>
      </c>
      <c r="P16" s="170"/>
      <c r="Q16" s="170"/>
      <c r="R16" s="170"/>
      <c r="S16" s="177">
        <f t="shared" si="11"/>
        <v>716</v>
      </c>
      <c r="T16" s="408">
        <v>716</v>
      </c>
      <c r="U16" s="409">
        <v>0</v>
      </c>
      <c r="V16" s="366"/>
      <c r="W16" s="408">
        <v>752</v>
      </c>
      <c r="X16" s="409">
        <v>0</v>
      </c>
      <c r="Y16" s="180"/>
    </row>
    <row r="17" spans="1:25" ht="18" customHeight="1" x14ac:dyDescent="0.25">
      <c r="A17" s="131"/>
      <c r="B17" s="124"/>
      <c r="C17" s="124"/>
      <c r="D17" s="190"/>
      <c r="E17" s="191" t="s">
        <v>927</v>
      </c>
      <c r="F17" s="156" t="s">
        <v>251</v>
      </c>
      <c r="G17" s="177">
        <f t="shared" si="8"/>
        <v>0</v>
      </c>
      <c r="H17" s="178"/>
      <c r="I17" s="178">
        <v>0</v>
      </c>
      <c r="J17" s="177">
        <f t="shared" si="9"/>
        <v>10186</v>
      </c>
      <c r="K17" s="178">
        <v>10186</v>
      </c>
      <c r="L17" s="287">
        <v>0</v>
      </c>
      <c r="M17" s="177">
        <f t="shared" si="10"/>
        <v>10695.3</v>
      </c>
      <c r="N17" s="178">
        <v>10695.3</v>
      </c>
      <c r="O17" s="179">
        <v>0</v>
      </c>
      <c r="P17" s="170">
        <f t="shared" si="3"/>
        <v>509.29999999999927</v>
      </c>
      <c r="Q17" s="170">
        <f t="shared" si="4"/>
        <v>509.29999999999927</v>
      </c>
      <c r="R17" s="170">
        <f t="shared" si="5"/>
        <v>0</v>
      </c>
      <c r="S17" s="177">
        <f t="shared" si="11"/>
        <v>11230</v>
      </c>
      <c r="T17" s="408">
        <v>11230</v>
      </c>
      <c r="U17" s="409">
        <v>0</v>
      </c>
      <c r="V17" s="366">
        <f t="shared" si="12"/>
        <v>11792</v>
      </c>
      <c r="W17" s="408">
        <v>11792</v>
      </c>
      <c r="X17" s="409">
        <v>0</v>
      </c>
      <c r="Y17" s="180"/>
    </row>
    <row r="18" spans="1:25" ht="18" customHeight="1" x14ac:dyDescent="0.25">
      <c r="A18" s="131"/>
      <c r="B18" s="124"/>
      <c r="C18" s="124"/>
      <c r="D18" s="190"/>
      <c r="E18" s="191" t="s">
        <v>962</v>
      </c>
      <c r="F18" s="156" t="s">
        <v>252</v>
      </c>
      <c r="G18" s="177">
        <f t="shared" si="8"/>
        <v>0</v>
      </c>
      <c r="H18" s="178"/>
      <c r="I18" s="178"/>
      <c r="J18" s="177">
        <f t="shared" si="9"/>
        <v>1456</v>
      </c>
      <c r="K18" s="178">
        <v>1456</v>
      </c>
      <c r="L18" s="287">
        <v>0</v>
      </c>
      <c r="M18" s="177">
        <f t="shared" si="10"/>
        <v>1529</v>
      </c>
      <c r="N18" s="178">
        <v>1529</v>
      </c>
      <c r="O18" s="179">
        <v>0</v>
      </c>
      <c r="P18" s="170">
        <f t="shared" si="3"/>
        <v>73</v>
      </c>
      <c r="Q18" s="170">
        <f t="shared" si="4"/>
        <v>73</v>
      </c>
      <c r="R18" s="170">
        <f t="shared" si="5"/>
        <v>0</v>
      </c>
      <c r="S18" s="177">
        <f t="shared" si="11"/>
        <v>1605</v>
      </c>
      <c r="T18" s="408">
        <v>1605</v>
      </c>
      <c r="U18" s="409">
        <v>0</v>
      </c>
      <c r="V18" s="366">
        <f t="shared" si="12"/>
        <v>1685</v>
      </c>
      <c r="W18" s="408">
        <v>1685</v>
      </c>
      <c r="X18" s="409">
        <v>0</v>
      </c>
      <c r="Y18" s="180"/>
    </row>
    <row r="19" spans="1:25" ht="18" customHeight="1" x14ac:dyDescent="0.25">
      <c r="A19" s="131"/>
      <c r="B19" s="124"/>
      <c r="C19" s="124"/>
      <c r="D19" s="190"/>
      <c r="E19" s="191" t="s">
        <v>961</v>
      </c>
      <c r="F19" s="156" t="s">
        <v>253</v>
      </c>
      <c r="G19" s="177">
        <f t="shared" si="8"/>
        <v>0</v>
      </c>
      <c r="H19" s="178"/>
      <c r="I19" s="178">
        <v>0</v>
      </c>
      <c r="J19" s="177">
        <f t="shared" si="9"/>
        <v>3001</v>
      </c>
      <c r="K19" s="178">
        <v>3001</v>
      </c>
      <c r="L19" s="287">
        <v>0</v>
      </c>
      <c r="M19" s="177">
        <f t="shared" si="10"/>
        <v>3151</v>
      </c>
      <c r="N19" s="178">
        <v>3151</v>
      </c>
      <c r="O19" s="179">
        <v>0</v>
      </c>
      <c r="P19" s="170">
        <f t="shared" si="3"/>
        <v>150</v>
      </c>
      <c r="Q19" s="170">
        <f t="shared" si="4"/>
        <v>150</v>
      </c>
      <c r="R19" s="170">
        <f t="shared" si="5"/>
        <v>0</v>
      </c>
      <c r="S19" s="177">
        <f t="shared" si="11"/>
        <v>3308</v>
      </c>
      <c r="T19" s="408">
        <v>3308</v>
      </c>
      <c r="U19" s="409">
        <v>0</v>
      </c>
      <c r="V19" s="366">
        <f t="shared" si="12"/>
        <v>3473</v>
      </c>
      <c r="W19" s="408">
        <v>3473</v>
      </c>
      <c r="X19" s="409">
        <v>0</v>
      </c>
      <c r="Y19" s="180"/>
    </row>
    <row r="20" spans="1:25" ht="18" customHeight="1" x14ac:dyDescent="0.25">
      <c r="A20" s="131"/>
      <c r="B20" s="124"/>
      <c r="C20" s="124"/>
      <c r="D20" s="190"/>
      <c r="E20" s="191" t="s">
        <v>960</v>
      </c>
      <c r="F20" s="156" t="s">
        <v>254</v>
      </c>
      <c r="G20" s="177">
        <f t="shared" si="8"/>
        <v>0</v>
      </c>
      <c r="H20" s="178"/>
      <c r="I20" s="178"/>
      <c r="J20" s="177">
        <f t="shared" si="9"/>
        <v>715</v>
      </c>
      <c r="K20" s="178">
        <v>715</v>
      </c>
      <c r="L20" s="287">
        <v>0</v>
      </c>
      <c r="M20" s="177">
        <f t="shared" si="10"/>
        <v>750</v>
      </c>
      <c r="N20" s="178">
        <v>750</v>
      </c>
      <c r="O20" s="179">
        <v>0</v>
      </c>
      <c r="P20" s="170">
        <f t="shared" si="3"/>
        <v>35</v>
      </c>
      <c r="Q20" s="170">
        <f t="shared" si="4"/>
        <v>35</v>
      </c>
      <c r="R20" s="170">
        <f t="shared" si="5"/>
        <v>0</v>
      </c>
      <c r="S20" s="177">
        <f t="shared" si="11"/>
        <v>787</v>
      </c>
      <c r="T20" s="408">
        <v>787</v>
      </c>
      <c r="U20" s="409">
        <v>0</v>
      </c>
      <c r="V20" s="366">
        <f t="shared" si="12"/>
        <v>826</v>
      </c>
      <c r="W20" s="408">
        <v>826</v>
      </c>
      <c r="X20" s="409">
        <v>0</v>
      </c>
      <c r="Y20" s="180"/>
    </row>
    <row r="21" spans="1:25" ht="18" customHeight="1" x14ac:dyDescent="0.25">
      <c r="A21" s="131"/>
      <c r="B21" s="124"/>
      <c r="C21" s="124"/>
      <c r="D21" s="190"/>
      <c r="E21" s="191" t="s">
        <v>948</v>
      </c>
      <c r="F21" s="156" t="s">
        <v>256</v>
      </c>
      <c r="G21" s="177">
        <f t="shared" si="8"/>
        <v>0</v>
      </c>
      <c r="H21" s="178"/>
      <c r="I21" s="178">
        <v>0</v>
      </c>
      <c r="J21" s="177">
        <f t="shared" si="9"/>
        <v>800</v>
      </c>
      <c r="K21" s="178">
        <v>800</v>
      </c>
      <c r="L21" s="287">
        <v>0</v>
      </c>
      <c r="M21" s="177">
        <f t="shared" si="10"/>
        <v>840</v>
      </c>
      <c r="N21" s="178">
        <v>840</v>
      </c>
      <c r="O21" s="179">
        <v>0</v>
      </c>
      <c r="P21" s="170">
        <f t="shared" si="3"/>
        <v>40</v>
      </c>
      <c r="Q21" s="170">
        <f t="shared" si="4"/>
        <v>40</v>
      </c>
      <c r="R21" s="170">
        <f t="shared" si="5"/>
        <v>0</v>
      </c>
      <c r="S21" s="177">
        <f t="shared" si="11"/>
        <v>882</v>
      </c>
      <c r="T21" s="408">
        <v>882</v>
      </c>
      <c r="U21" s="409">
        <v>0</v>
      </c>
      <c r="V21" s="366">
        <f t="shared" si="12"/>
        <v>926</v>
      </c>
      <c r="W21" s="408">
        <v>926</v>
      </c>
      <c r="X21" s="409">
        <v>0</v>
      </c>
      <c r="Y21" s="180"/>
    </row>
    <row r="22" spans="1:25" ht="18" customHeight="1" x14ac:dyDescent="0.25">
      <c r="A22" s="131"/>
      <c r="B22" s="124"/>
      <c r="C22" s="124"/>
      <c r="D22" s="190"/>
      <c r="E22" s="191" t="s">
        <v>959</v>
      </c>
      <c r="F22" s="156" t="s">
        <v>259</v>
      </c>
      <c r="G22" s="177">
        <f t="shared" si="8"/>
        <v>0</v>
      </c>
      <c r="H22" s="178"/>
      <c r="I22" s="178"/>
      <c r="J22" s="177">
        <f t="shared" si="9"/>
        <v>595</v>
      </c>
      <c r="K22" s="178">
        <v>595</v>
      </c>
      <c r="L22" s="287">
        <v>0</v>
      </c>
      <c r="M22" s="177">
        <f t="shared" si="10"/>
        <v>625</v>
      </c>
      <c r="N22" s="178">
        <v>625</v>
      </c>
      <c r="O22" s="179">
        <v>0</v>
      </c>
      <c r="P22" s="170">
        <f t="shared" si="3"/>
        <v>30</v>
      </c>
      <c r="Q22" s="170">
        <f t="shared" si="4"/>
        <v>30</v>
      </c>
      <c r="R22" s="170">
        <f t="shared" si="5"/>
        <v>0</v>
      </c>
      <c r="S22" s="177">
        <f t="shared" si="11"/>
        <v>656</v>
      </c>
      <c r="T22" s="408">
        <v>656</v>
      </c>
      <c r="U22" s="409">
        <v>0</v>
      </c>
      <c r="V22" s="366">
        <f t="shared" si="12"/>
        <v>689</v>
      </c>
      <c r="W22" s="408">
        <v>689</v>
      </c>
      <c r="X22" s="409">
        <v>0</v>
      </c>
      <c r="Y22" s="180"/>
    </row>
    <row r="23" spans="1:25" ht="18" customHeight="1" x14ac:dyDescent="0.25">
      <c r="A23" s="131"/>
      <c r="B23" s="124"/>
      <c r="C23" s="124"/>
      <c r="D23" s="190"/>
      <c r="E23" s="191" t="s">
        <v>957</v>
      </c>
      <c r="F23" s="156" t="s">
        <v>958</v>
      </c>
      <c r="G23" s="177">
        <f t="shared" si="8"/>
        <v>0</v>
      </c>
      <c r="H23" s="178"/>
      <c r="I23" s="178"/>
      <c r="J23" s="177">
        <f t="shared" si="9"/>
        <v>307.5</v>
      </c>
      <c r="K23" s="178">
        <v>307.5</v>
      </c>
      <c r="L23" s="287">
        <v>0</v>
      </c>
      <c r="M23" s="177">
        <f t="shared" si="10"/>
        <v>323</v>
      </c>
      <c r="N23" s="178">
        <v>323</v>
      </c>
      <c r="O23" s="179">
        <v>0</v>
      </c>
      <c r="P23" s="170">
        <f t="shared" si="3"/>
        <v>15.5</v>
      </c>
      <c r="Q23" s="170">
        <f t="shared" si="4"/>
        <v>15.5</v>
      </c>
      <c r="R23" s="170">
        <f t="shared" si="5"/>
        <v>0</v>
      </c>
      <c r="S23" s="177">
        <f t="shared" si="11"/>
        <v>339</v>
      </c>
      <c r="T23" s="408">
        <v>339</v>
      </c>
      <c r="U23" s="409">
        <v>0</v>
      </c>
      <c r="V23" s="366">
        <f t="shared" si="12"/>
        <v>356</v>
      </c>
      <c r="W23" s="408">
        <v>356</v>
      </c>
      <c r="X23" s="409">
        <v>0</v>
      </c>
      <c r="Y23" s="180"/>
    </row>
    <row r="24" spans="1:25" ht="18" customHeight="1" x14ac:dyDescent="0.25">
      <c r="A24" s="131"/>
      <c r="B24" s="124"/>
      <c r="C24" s="124"/>
      <c r="D24" s="190"/>
      <c r="E24" s="191" t="s">
        <v>956</v>
      </c>
      <c r="F24" s="156" t="s">
        <v>263</v>
      </c>
      <c r="G24" s="177">
        <f t="shared" si="8"/>
        <v>0</v>
      </c>
      <c r="H24" s="178"/>
      <c r="I24" s="178"/>
      <c r="J24" s="177">
        <f t="shared" si="9"/>
        <v>1000</v>
      </c>
      <c r="K24" s="178">
        <v>1000</v>
      </c>
      <c r="L24" s="287">
        <v>0</v>
      </c>
      <c r="M24" s="177">
        <f t="shared" si="10"/>
        <v>1050</v>
      </c>
      <c r="N24" s="178">
        <v>1050</v>
      </c>
      <c r="O24" s="179">
        <v>0</v>
      </c>
      <c r="P24" s="170">
        <f t="shared" si="3"/>
        <v>50</v>
      </c>
      <c r="Q24" s="170">
        <f t="shared" si="4"/>
        <v>50</v>
      </c>
      <c r="R24" s="170">
        <f t="shared" si="5"/>
        <v>0</v>
      </c>
      <c r="S24" s="177">
        <f t="shared" si="11"/>
        <v>1102</v>
      </c>
      <c r="T24" s="408">
        <v>1102</v>
      </c>
      <c r="U24" s="409">
        <v>0</v>
      </c>
      <c r="V24" s="366">
        <f t="shared" si="12"/>
        <v>1157</v>
      </c>
      <c r="W24" s="408">
        <v>1157</v>
      </c>
      <c r="X24" s="409">
        <v>0</v>
      </c>
      <c r="Y24" s="180"/>
    </row>
    <row r="25" spans="1:25" ht="18" customHeight="1" x14ac:dyDescent="0.25">
      <c r="A25" s="131"/>
      <c r="B25" s="124"/>
      <c r="C25" s="124"/>
      <c r="D25" s="190"/>
      <c r="E25" s="191" t="s">
        <v>787</v>
      </c>
      <c r="F25" s="156" t="s">
        <v>264</v>
      </c>
      <c r="G25" s="177">
        <f t="shared" si="8"/>
        <v>0</v>
      </c>
      <c r="H25" s="178"/>
      <c r="I25" s="178"/>
      <c r="J25" s="177">
        <f t="shared" si="9"/>
        <v>270</v>
      </c>
      <c r="K25" s="178">
        <v>270</v>
      </c>
      <c r="L25" s="287">
        <v>0</v>
      </c>
      <c r="M25" s="177">
        <f t="shared" si="10"/>
        <v>284</v>
      </c>
      <c r="N25" s="178">
        <v>284</v>
      </c>
      <c r="O25" s="179">
        <v>0</v>
      </c>
      <c r="P25" s="170">
        <f t="shared" si="3"/>
        <v>14</v>
      </c>
      <c r="Q25" s="170">
        <f t="shared" si="4"/>
        <v>14</v>
      </c>
      <c r="R25" s="170">
        <f t="shared" si="5"/>
        <v>0</v>
      </c>
      <c r="S25" s="177">
        <f t="shared" si="11"/>
        <v>298</v>
      </c>
      <c r="T25" s="408">
        <v>298</v>
      </c>
      <c r="U25" s="409">
        <v>0</v>
      </c>
      <c r="V25" s="366">
        <f t="shared" si="12"/>
        <v>313</v>
      </c>
      <c r="W25" s="408">
        <v>313</v>
      </c>
      <c r="X25" s="409">
        <v>0</v>
      </c>
      <c r="Y25" s="180"/>
    </row>
    <row r="26" spans="1:25" ht="18" customHeight="1" x14ac:dyDescent="0.25">
      <c r="A26" s="131"/>
      <c r="B26" s="124"/>
      <c r="C26" s="124"/>
      <c r="D26" s="190"/>
      <c r="E26" s="191" t="s">
        <v>954</v>
      </c>
      <c r="F26" s="156" t="s">
        <v>955</v>
      </c>
      <c r="G26" s="177">
        <f t="shared" si="8"/>
        <v>0</v>
      </c>
      <c r="H26" s="178"/>
      <c r="I26" s="178"/>
      <c r="J26" s="177">
        <f t="shared" si="9"/>
        <v>230</v>
      </c>
      <c r="K26" s="178">
        <v>230</v>
      </c>
      <c r="L26" s="287">
        <v>0</v>
      </c>
      <c r="M26" s="177">
        <f t="shared" si="10"/>
        <v>242</v>
      </c>
      <c r="N26" s="178">
        <v>242</v>
      </c>
      <c r="O26" s="179">
        <v>0</v>
      </c>
      <c r="P26" s="170">
        <f t="shared" si="3"/>
        <v>12</v>
      </c>
      <c r="Q26" s="170">
        <f t="shared" si="4"/>
        <v>12</v>
      </c>
      <c r="R26" s="170">
        <f t="shared" si="5"/>
        <v>0</v>
      </c>
      <c r="S26" s="177">
        <f t="shared" si="11"/>
        <v>254</v>
      </c>
      <c r="T26" s="408">
        <v>254</v>
      </c>
      <c r="U26" s="409">
        <v>0</v>
      </c>
      <c r="V26" s="366">
        <f t="shared" si="12"/>
        <v>267</v>
      </c>
      <c r="W26" s="408">
        <v>267</v>
      </c>
      <c r="X26" s="409">
        <v>0</v>
      </c>
      <c r="Y26" s="180"/>
    </row>
    <row r="27" spans="1:25" ht="27" customHeight="1" x14ac:dyDescent="0.25">
      <c r="A27" s="131"/>
      <c r="B27" s="124"/>
      <c r="C27" s="124"/>
      <c r="D27" s="190"/>
      <c r="E27" s="191" t="s">
        <v>953</v>
      </c>
      <c r="F27" s="156" t="s">
        <v>266</v>
      </c>
      <c r="G27" s="177">
        <f t="shared" si="8"/>
        <v>0</v>
      </c>
      <c r="H27" s="178"/>
      <c r="I27" s="178"/>
      <c r="J27" s="177">
        <f t="shared" si="9"/>
        <v>4700</v>
      </c>
      <c r="K27" s="178">
        <v>4700</v>
      </c>
      <c r="L27" s="287">
        <v>0</v>
      </c>
      <c r="M27" s="177">
        <f t="shared" si="10"/>
        <v>4935</v>
      </c>
      <c r="N27" s="178">
        <v>4935</v>
      </c>
      <c r="O27" s="179">
        <v>0</v>
      </c>
      <c r="P27" s="170">
        <f t="shared" si="3"/>
        <v>235</v>
      </c>
      <c r="Q27" s="170">
        <f t="shared" si="4"/>
        <v>235</v>
      </c>
      <c r="R27" s="170">
        <f t="shared" si="5"/>
        <v>0</v>
      </c>
      <c r="S27" s="177">
        <f t="shared" si="11"/>
        <v>5182</v>
      </c>
      <c r="T27" s="408">
        <v>5182</v>
      </c>
      <c r="U27" s="409">
        <v>0</v>
      </c>
      <c r="V27" s="366">
        <f t="shared" si="12"/>
        <v>5441</v>
      </c>
      <c r="W27" s="408">
        <v>5441</v>
      </c>
      <c r="X27" s="409">
        <v>0</v>
      </c>
      <c r="Y27" s="180"/>
    </row>
    <row r="28" spans="1:25" ht="33" customHeight="1" x14ac:dyDescent="0.25">
      <c r="A28" s="131"/>
      <c r="B28" s="124"/>
      <c r="C28" s="124"/>
      <c r="D28" s="190"/>
      <c r="E28" s="191" t="s">
        <v>933</v>
      </c>
      <c r="F28" s="156" t="s">
        <v>267</v>
      </c>
      <c r="G28" s="177">
        <f t="shared" si="8"/>
        <v>0</v>
      </c>
      <c r="H28" s="178"/>
      <c r="I28" s="178"/>
      <c r="J28" s="177">
        <f t="shared" si="9"/>
        <v>6980</v>
      </c>
      <c r="K28" s="178">
        <v>6980</v>
      </c>
      <c r="L28" s="287">
        <v>0</v>
      </c>
      <c r="M28" s="177">
        <f t="shared" si="10"/>
        <v>7329</v>
      </c>
      <c r="N28" s="178">
        <v>7329</v>
      </c>
      <c r="O28" s="179">
        <v>0</v>
      </c>
      <c r="P28" s="170">
        <f t="shared" si="3"/>
        <v>349</v>
      </c>
      <c r="Q28" s="170">
        <f t="shared" si="4"/>
        <v>349</v>
      </c>
      <c r="R28" s="170">
        <f t="shared" si="5"/>
        <v>0</v>
      </c>
      <c r="S28" s="177">
        <f t="shared" si="11"/>
        <v>7695</v>
      </c>
      <c r="T28" s="408">
        <v>7695</v>
      </c>
      <c r="U28" s="409">
        <v>0</v>
      </c>
      <c r="V28" s="366">
        <f t="shared" si="12"/>
        <v>8080</v>
      </c>
      <c r="W28" s="408">
        <v>8080</v>
      </c>
      <c r="X28" s="409">
        <v>0</v>
      </c>
      <c r="Y28" s="180"/>
    </row>
    <row r="29" spans="1:25" ht="18" customHeight="1" x14ac:dyDescent="0.25">
      <c r="A29" s="131"/>
      <c r="B29" s="124"/>
      <c r="C29" s="124"/>
      <c r="D29" s="190"/>
      <c r="E29" s="191" t="s">
        <v>947</v>
      </c>
      <c r="F29" s="156" t="s">
        <v>268</v>
      </c>
      <c r="G29" s="177">
        <f t="shared" si="8"/>
        <v>0</v>
      </c>
      <c r="H29" s="178"/>
      <c r="I29" s="178">
        <v>0</v>
      </c>
      <c r="J29" s="177">
        <f t="shared" si="9"/>
        <v>3960</v>
      </c>
      <c r="K29" s="178">
        <v>3960</v>
      </c>
      <c r="L29" s="287">
        <v>0</v>
      </c>
      <c r="M29" s="177">
        <f t="shared" si="10"/>
        <v>4158</v>
      </c>
      <c r="N29" s="178">
        <v>4158</v>
      </c>
      <c r="O29" s="179">
        <v>0</v>
      </c>
      <c r="P29" s="170">
        <f t="shared" si="3"/>
        <v>198</v>
      </c>
      <c r="Q29" s="170">
        <f t="shared" si="4"/>
        <v>198</v>
      </c>
      <c r="R29" s="170">
        <f t="shared" si="5"/>
        <v>0</v>
      </c>
      <c r="S29" s="177">
        <f t="shared" si="11"/>
        <v>4365</v>
      </c>
      <c r="T29" s="408">
        <v>4365</v>
      </c>
      <c r="U29" s="409">
        <v>0</v>
      </c>
      <c r="V29" s="366">
        <f t="shared" si="12"/>
        <v>4583</v>
      </c>
      <c r="W29" s="408">
        <v>4583</v>
      </c>
      <c r="X29" s="409">
        <v>0</v>
      </c>
      <c r="Y29" s="180"/>
    </row>
    <row r="30" spans="1:25" ht="18" customHeight="1" x14ac:dyDescent="0.25">
      <c r="A30" s="131"/>
      <c r="B30" s="124"/>
      <c r="C30" s="124"/>
      <c r="D30" s="190"/>
      <c r="E30" s="191" t="s">
        <v>952</v>
      </c>
      <c r="F30" s="156" t="s">
        <v>269</v>
      </c>
      <c r="G30" s="177">
        <f t="shared" si="8"/>
        <v>0</v>
      </c>
      <c r="H30" s="178"/>
      <c r="I30" s="178"/>
      <c r="J30" s="177">
        <f t="shared" si="9"/>
        <v>10328</v>
      </c>
      <c r="K30" s="178">
        <v>10328</v>
      </c>
      <c r="L30" s="287">
        <v>0</v>
      </c>
      <c r="M30" s="177">
        <f t="shared" si="10"/>
        <v>10845</v>
      </c>
      <c r="N30" s="178">
        <v>10845</v>
      </c>
      <c r="O30" s="179">
        <v>0</v>
      </c>
      <c r="P30" s="170">
        <f t="shared" si="3"/>
        <v>517</v>
      </c>
      <c r="Q30" s="170">
        <f t="shared" si="4"/>
        <v>517</v>
      </c>
      <c r="R30" s="170">
        <f t="shared" si="5"/>
        <v>0</v>
      </c>
      <c r="S30" s="177">
        <f t="shared" si="11"/>
        <v>11387</v>
      </c>
      <c r="T30" s="408">
        <v>11387</v>
      </c>
      <c r="U30" s="409">
        <v>0</v>
      </c>
      <c r="V30" s="366">
        <f t="shared" si="12"/>
        <v>11956</v>
      </c>
      <c r="W30" s="408">
        <v>11956</v>
      </c>
      <c r="X30" s="409">
        <v>0</v>
      </c>
      <c r="Y30" s="180"/>
    </row>
    <row r="31" spans="1:25" ht="29.25" customHeight="1" x14ac:dyDescent="0.25">
      <c r="A31" s="131"/>
      <c r="B31" s="124"/>
      <c r="C31" s="124"/>
      <c r="D31" s="190"/>
      <c r="E31" s="191" t="s">
        <v>944</v>
      </c>
      <c r="F31" s="156" t="s">
        <v>270</v>
      </c>
      <c r="G31" s="177">
        <f t="shared" si="8"/>
        <v>0</v>
      </c>
      <c r="H31" s="178"/>
      <c r="I31" s="178"/>
      <c r="J31" s="177">
        <f t="shared" si="9"/>
        <v>2085</v>
      </c>
      <c r="K31" s="178">
        <v>2085</v>
      </c>
      <c r="L31" s="287">
        <v>0</v>
      </c>
      <c r="M31" s="177">
        <f t="shared" si="10"/>
        <v>2190</v>
      </c>
      <c r="N31" s="178">
        <v>2190</v>
      </c>
      <c r="O31" s="179">
        <v>0</v>
      </c>
      <c r="P31" s="170">
        <f t="shared" si="3"/>
        <v>105</v>
      </c>
      <c r="Q31" s="170">
        <f t="shared" si="4"/>
        <v>105</v>
      </c>
      <c r="R31" s="170">
        <f t="shared" si="5"/>
        <v>0</v>
      </c>
      <c r="S31" s="177">
        <f t="shared" si="11"/>
        <v>2300</v>
      </c>
      <c r="T31" s="408">
        <v>2300</v>
      </c>
      <c r="U31" s="409">
        <v>0</v>
      </c>
      <c r="V31" s="366">
        <f t="shared" si="12"/>
        <v>2415</v>
      </c>
      <c r="W31" s="408">
        <v>2415</v>
      </c>
      <c r="X31" s="409">
        <v>0</v>
      </c>
      <c r="Y31" s="180"/>
    </row>
    <row r="32" spans="1:25" ht="18" customHeight="1" x14ac:dyDescent="0.25">
      <c r="A32" s="131"/>
      <c r="B32" s="124"/>
      <c r="C32" s="124"/>
      <c r="D32" s="190"/>
      <c r="E32" s="191" t="s">
        <v>922</v>
      </c>
      <c r="F32" s="156" t="s">
        <v>271</v>
      </c>
      <c r="G32" s="177">
        <f t="shared" si="8"/>
        <v>0</v>
      </c>
      <c r="H32" s="178"/>
      <c r="I32" s="178"/>
      <c r="J32" s="177">
        <f t="shared" si="9"/>
        <v>2000</v>
      </c>
      <c r="K32" s="178">
        <v>2000</v>
      </c>
      <c r="L32" s="287">
        <v>0</v>
      </c>
      <c r="M32" s="177">
        <f t="shared" si="10"/>
        <v>2100</v>
      </c>
      <c r="N32" s="178">
        <v>2100</v>
      </c>
      <c r="O32" s="179">
        <v>0</v>
      </c>
      <c r="P32" s="170">
        <f t="shared" si="3"/>
        <v>100</v>
      </c>
      <c r="Q32" s="170">
        <f t="shared" si="4"/>
        <v>100</v>
      </c>
      <c r="R32" s="170">
        <f t="shared" si="5"/>
        <v>0</v>
      </c>
      <c r="S32" s="177">
        <f t="shared" si="11"/>
        <v>2205</v>
      </c>
      <c r="T32" s="408">
        <v>2205</v>
      </c>
      <c r="U32" s="409">
        <v>0</v>
      </c>
      <c r="V32" s="366">
        <f t="shared" si="12"/>
        <v>2315</v>
      </c>
      <c r="W32" s="408">
        <v>2315</v>
      </c>
      <c r="X32" s="409">
        <v>0</v>
      </c>
      <c r="Y32" s="180"/>
    </row>
    <row r="33" spans="1:216" ht="18" customHeight="1" x14ac:dyDescent="0.25">
      <c r="A33" s="131"/>
      <c r="B33" s="124"/>
      <c r="C33" s="124"/>
      <c r="D33" s="190"/>
      <c r="E33" s="191" t="s">
        <v>951</v>
      </c>
      <c r="F33" s="156" t="s">
        <v>673</v>
      </c>
      <c r="G33" s="177">
        <f t="shared" si="8"/>
        <v>0</v>
      </c>
      <c r="H33" s="178"/>
      <c r="I33" s="200"/>
      <c r="J33" s="366">
        <f t="shared" si="9"/>
        <v>0</v>
      </c>
      <c r="K33" s="178"/>
      <c r="L33" s="287"/>
      <c r="M33" s="177">
        <f t="shared" si="10"/>
        <v>0</v>
      </c>
      <c r="N33" s="178"/>
      <c r="O33" s="179"/>
      <c r="P33" s="170">
        <f t="shared" si="3"/>
        <v>0</v>
      </c>
      <c r="Q33" s="170">
        <f t="shared" si="4"/>
        <v>0</v>
      </c>
      <c r="R33" s="170">
        <f t="shared" si="5"/>
        <v>0</v>
      </c>
      <c r="S33" s="177">
        <f t="shared" si="11"/>
        <v>0</v>
      </c>
      <c r="T33" s="408"/>
      <c r="U33" s="409"/>
      <c r="V33" s="366">
        <f t="shared" si="12"/>
        <v>0</v>
      </c>
      <c r="W33" s="408"/>
      <c r="X33" s="409"/>
      <c r="Y33" s="180"/>
    </row>
    <row r="34" spans="1:216" ht="18" customHeight="1" x14ac:dyDescent="0.25">
      <c r="A34" s="131"/>
      <c r="B34" s="124"/>
      <c r="C34" s="124"/>
      <c r="D34" s="190"/>
      <c r="E34" s="191" t="s">
        <v>941</v>
      </c>
      <c r="F34" s="156" t="s">
        <v>285</v>
      </c>
      <c r="G34" s="177">
        <f t="shared" si="8"/>
        <v>0</v>
      </c>
      <c r="H34" s="178"/>
      <c r="I34" s="200"/>
      <c r="J34" s="366">
        <f t="shared" si="9"/>
        <v>400</v>
      </c>
      <c r="K34" s="178">
        <v>400</v>
      </c>
      <c r="L34" s="287">
        <v>0</v>
      </c>
      <c r="M34" s="177">
        <f t="shared" si="10"/>
        <v>420</v>
      </c>
      <c r="N34" s="178">
        <v>420</v>
      </c>
      <c r="O34" s="179">
        <v>0</v>
      </c>
      <c r="P34" s="170">
        <f t="shared" si="3"/>
        <v>20</v>
      </c>
      <c r="Q34" s="170">
        <f t="shared" si="4"/>
        <v>20</v>
      </c>
      <c r="R34" s="170">
        <f t="shared" si="5"/>
        <v>0</v>
      </c>
      <c r="S34" s="177">
        <f t="shared" si="11"/>
        <v>441</v>
      </c>
      <c r="T34" s="408">
        <v>441</v>
      </c>
      <c r="U34" s="409">
        <v>0</v>
      </c>
      <c r="V34" s="366">
        <f t="shared" si="12"/>
        <v>463</v>
      </c>
      <c r="W34" s="408">
        <v>463</v>
      </c>
      <c r="X34" s="409">
        <v>0</v>
      </c>
      <c r="Y34" s="180"/>
    </row>
    <row r="35" spans="1:216" ht="18" customHeight="1" x14ac:dyDescent="0.25">
      <c r="A35" s="131"/>
      <c r="B35" s="124"/>
      <c r="C35" s="124"/>
      <c r="D35" s="190"/>
      <c r="E35" s="191" t="s">
        <v>950</v>
      </c>
      <c r="F35" s="156" t="s">
        <v>291</v>
      </c>
      <c r="G35" s="177">
        <f t="shared" si="8"/>
        <v>0</v>
      </c>
      <c r="H35" s="177"/>
      <c r="I35" s="200"/>
      <c r="J35" s="366">
        <f t="shared" si="9"/>
        <v>9682.2999999999993</v>
      </c>
      <c r="K35" s="178"/>
      <c r="L35" s="287">
        <v>9682.2999999999993</v>
      </c>
      <c r="M35" s="177">
        <f t="shared" si="10"/>
        <v>10167</v>
      </c>
      <c r="N35" s="178"/>
      <c r="O35" s="179">
        <v>10167</v>
      </c>
      <c r="P35" s="170">
        <f t="shared" si="3"/>
        <v>484.70000000000073</v>
      </c>
      <c r="Q35" s="170">
        <f t="shared" si="4"/>
        <v>0</v>
      </c>
      <c r="R35" s="170">
        <f t="shared" si="5"/>
        <v>484.70000000000073</v>
      </c>
      <c r="S35" s="177">
        <f t="shared" si="11"/>
        <v>10675</v>
      </c>
      <c r="T35" s="408"/>
      <c r="U35" s="409">
        <v>10675</v>
      </c>
      <c r="V35" s="366">
        <f t="shared" si="12"/>
        <v>11209</v>
      </c>
      <c r="W35" s="408"/>
      <c r="X35" s="409">
        <v>11209</v>
      </c>
      <c r="Y35" s="180"/>
    </row>
    <row r="36" spans="1:216" ht="18" customHeight="1" x14ac:dyDescent="0.25">
      <c r="A36" s="190"/>
      <c r="B36" s="190"/>
      <c r="C36" s="190"/>
      <c r="D36" s="190"/>
      <c r="E36" s="191" t="s">
        <v>1036</v>
      </c>
      <c r="F36" s="124">
        <v>5121</v>
      </c>
      <c r="G36" s="177">
        <f t="shared" si="8"/>
        <v>0</v>
      </c>
      <c r="H36" s="178"/>
      <c r="I36" s="179"/>
      <c r="J36" s="366">
        <f t="shared" si="9"/>
        <v>3000</v>
      </c>
      <c r="K36" s="178"/>
      <c r="L36" s="287">
        <v>3000</v>
      </c>
      <c r="M36" s="177">
        <f t="shared" si="10"/>
        <v>3150</v>
      </c>
      <c r="N36" s="178"/>
      <c r="O36" s="179">
        <v>3150</v>
      </c>
      <c r="P36" s="170">
        <f t="shared" si="3"/>
        <v>150</v>
      </c>
      <c r="Q36" s="170">
        <f t="shared" si="4"/>
        <v>0</v>
      </c>
      <c r="R36" s="170">
        <f t="shared" si="5"/>
        <v>150</v>
      </c>
      <c r="S36" s="177">
        <f t="shared" si="11"/>
        <v>3308</v>
      </c>
      <c r="T36" s="408"/>
      <c r="U36" s="409">
        <v>3308</v>
      </c>
      <c r="V36" s="366">
        <f t="shared" si="12"/>
        <v>3473</v>
      </c>
      <c r="W36" s="408"/>
      <c r="X36" s="409">
        <v>3473</v>
      </c>
      <c r="Y36" s="190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2"/>
      <c r="CA36" s="132"/>
      <c r="CB36" s="132"/>
      <c r="CC36" s="132"/>
      <c r="CD36" s="132"/>
      <c r="CE36" s="132"/>
      <c r="CF36" s="132"/>
      <c r="CG36" s="132"/>
      <c r="CH36" s="132"/>
      <c r="CI36" s="132"/>
      <c r="CJ36" s="132"/>
      <c r="CK36" s="132"/>
      <c r="CL36" s="132"/>
      <c r="CM36" s="132"/>
      <c r="CN36" s="132"/>
      <c r="CO36" s="132"/>
      <c r="CP36" s="132"/>
      <c r="CQ36" s="132"/>
      <c r="CR36" s="132"/>
      <c r="CS36" s="132"/>
      <c r="CT36" s="132"/>
      <c r="CU36" s="132"/>
      <c r="CV36" s="132"/>
      <c r="CW36" s="132"/>
      <c r="CX36" s="132"/>
      <c r="CY36" s="132"/>
      <c r="CZ36" s="132"/>
      <c r="DA36" s="132"/>
      <c r="DB36" s="132"/>
      <c r="DC36" s="132"/>
      <c r="DD36" s="132"/>
      <c r="DE36" s="132"/>
      <c r="DF36" s="132"/>
      <c r="DG36" s="132"/>
      <c r="DH36" s="132"/>
      <c r="DI36" s="132"/>
      <c r="DJ36" s="132"/>
      <c r="DK36" s="132"/>
      <c r="DL36" s="132"/>
      <c r="DM36" s="132"/>
      <c r="DN36" s="132"/>
      <c r="DO36" s="132"/>
      <c r="DP36" s="132"/>
      <c r="DQ36" s="132"/>
      <c r="DR36" s="132"/>
      <c r="DS36" s="132"/>
      <c r="DT36" s="132"/>
      <c r="DU36" s="132"/>
      <c r="DV36" s="132"/>
      <c r="DW36" s="132"/>
      <c r="DX36" s="132"/>
      <c r="DY36" s="132"/>
      <c r="DZ36" s="132"/>
      <c r="EA36" s="132"/>
      <c r="EB36" s="132"/>
      <c r="EC36" s="132"/>
      <c r="ED36" s="132"/>
      <c r="EE36" s="132"/>
      <c r="EF36" s="132"/>
      <c r="EG36" s="132"/>
      <c r="EH36" s="132"/>
      <c r="EI36" s="132"/>
      <c r="EJ36" s="132"/>
      <c r="EK36" s="132"/>
      <c r="EL36" s="132"/>
      <c r="EM36" s="132"/>
      <c r="EN36" s="132"/>
      <c r="EO36" s="132"/>
      <c r="EP36" s="132"/>
      <c r="EQ36" s="132"/>
      <c r="ER36" s="132"/>
      <c r="ES36" s="132"/>
      <c r="ET36" s="132"/>
      <c r="EU36" s="132"/>
      <c r="EV36" s="132"/>
      <c r="EW36" s="132"/>
      <c r="EX36" s="132"/>
      <c r="EY36" s="132"/>
      <c r="EZ36" s="132"/>
      <c r="FA36" s="132"/>
      <c r="FB36" s="132"/>
      <c r="FC36" s="132"/>
      <c r="FD36" s="132"/>
      <c r="FE36" s="132"/>
      <c r="FF36" s="132"/>
      <c r="FG36" s="132"/>
      <c r="FH36" s="132"/>
      <c r="FI36" s="132"/>
      <c r="FJ36" s="132"/>
      <c r="FK36" s="132"/>
      <c r="FL36" s="132"/>
      <c r="FM36" s="132"/>
      <c r="FN36" s="132"/>
      <c r="FO36" s="132"/>
      <c r="FP36" s="132"/>
      <c r="FQ36" s="132"/>
      <c r="FR36" s="132"/>
      <c r="FS36" s="132"/>
      <c r="FT36" s="132"/>
      <c r="FU36" s="132"/>
      <c r="FV36" s="132"/>
      <c r="FW36" s="132"/>
      <c r="FX36" s="132"/>
      <c r="FY36" s="132"/>
      <c r="FZ36" s="132"/>
      <c r="GA36" s="132"/>
      <c r="GB36" s="132"/>
      <c r="GC36" s="132"/>
      <c r="GD36" s="132"/>
      <c r="GE36" s="132"/>
      <c r="GF36" s="132"/>
      <c r="GG36" s="132"/>
      <c r="GH36" s="132"/>
      <c r="GI36" s="132"/>
      <c r="GJ36" s="132"/>
      <c r="GK36" s="132"/>
      <c r="GL36" s="132"/>
      <c r="GM36" s="132"/>
      <c r="GN36" s="132"/>
      <c r="GO36" s="132"/>
      <c r="GP36" s="132"/>
      <c r="GQ36" s="132"/>
      <c r="GR36" s="132"/>
      <c r="GS36" s="132"/>
      <c r="GT36" s="132"/>
      <c r="GU36" s="132"/>
      <c r="GV36" s="132"/>
      <c r="GW36" s="132"/>
      <c r="GX36" s="132"/>
      <c r="GY36" s="132"/>
      <c r="GZ36" s="132"/>
      <c r="HA36" s="132"/>
      <c r="HB36" s="132"/>
      <c r="HC36" s="132"/>
      <c r="HD36" s="132"/>
      <c r="HE36" s="132"/>
      <c r="HF36" s="132"/>
      <c r="HG36" s="132"/>
      <c r="HH36" s="132"/>
    </row>
    <row r="37" spans="1:216" ht="18" customHeight="1" x14ac:dyDescent="0.25">
      <c r="A37" s="190"/>
      <c r="B37" s="190"/>
      <c r="C37" s="190"/>
      <c r="D37" s="190"/>
      <c r="E37" s="191" t="s">
        <v>1037</v>
      </c>
      <c r="F37" s="124" t="s">
        <v>289</v>
      </c>
      <c r="G37" s="177">
        <f t="shared" si="8"/>
        <v>0</v>
      </c>
      <c r="H37" s="178"/>
      <c r="I37" s="179"/>
      <c r="J37" s="366">
        <f t="shared" si="9"/>
        <v>12553.6</v>
      </c>
      <c r="K37" s="178"/>
      <c r="L37" s="287">
        <v>12553.6</v>
      </c>
      <c r="M37" s="177">
        <f t="shared" si="10"/>
        <v>13180</v>
      </c>
      <c r="N37" s="178"/>
      <c r="O37" s="179">
        <v>13180</v>
      </c>
      <c r="P37" s="170">
        <f t="shared" si="3"/>
        <v>626.39999999999964</v>
      </c>
      <c r="Q37" s="170"/>
      <c r="R37" s="170">
        <f t="shared" si="5"/>
        <v>626.39999999999964</v>
      </c>
      <c r="S37" s="177">
        <f t="shared" si="11"/>
        <v>13839</v>
      </c>
      <c r="T37" s="408"/>
      <c r="U37" s="409">
        <v>13839</v>
      </c>
      <c r="V37" s="366">
        <f t="shared" si="12"/>
        <v>14531</v>
      </c>
      <c r="W37" s="408"/>
      <c r="X37" s="409">
        <v>14531</v>
      </c>
      <c r="Y37" s="190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2"/>
      <c r="BW37" s="132"/>
      <c r="BX37" s="132"/>
      <c r="BY37" s="132"/>
      <c r="BZ37" s="132"/>
      <c r="CA37" s="132"/>
      <c r="CB37" s="132"/>
      <c r="CC37" s="132"/>
      <c r="CD37" s="132"/>
      <c r="CE37" s="132"/>
      <c r="CF37" s="132"/>
      <c r="CG37" s="132"/>
      <c r="CH37" s="132"/>
      <c r="CI37" s="132"/>
      <c r="CJ37" s="132"/>
      <c r="CK37" s="132"/>
      <c r="CL37" s="132"/>
      <c r="CM37" s="132"/>
      <c r="CN37" s="132"/>
      <c r="CO37" s="132"/>
      <c r="CP37" s="132"/>
      <c r="CQ37" s="132"/>
      <c r="CR37" s="132"/>
      <c r="CS37" s="132"/>
      <c r="CT37" s="132"/>
      <c r="CU37" s="132"/>
      <c r="CV37" s="132"/>
      <c r="CW37" s="132"/>
      <c r="CX37" s="132"/>
      <c r="CY37" s="132"/>
      <c r="CZ37" s="132"/>
      <c r="DA37" s="132"/>
      <c r="DB37" s="132"/>
      <c r="DC37" s="132"/>
      <c r="DD37" s="132"/>
      <c r="DE37" s="132"/>
      <c r="DF37" s="132"/>
      <c r="DG37" s="132"/>
      <c r="DH37" s="132"/>
      <c r="DI37" s="132"/>
      <c r="DJ37" s="132"/>
      <c r="DK37" s="132"/>
      <c r="DL37" s="132"/>
      <c r="DM37" s="132"/>
      <c r="DN37" s="132"/>
      <c r="DO37" s="132"/>
      <c r="DP37" s="132"/>
      <c r="DQ37" s="132"/>
      <c r="DR37" s="132"/>
      <c r="DS37" s="132"/>
      <c r="DT37" s="132"/>
      <c r="DU37" s="132"/>
      <c r="DV37" s="132"/>
      <c r="DW37" s="132"/>
      <c r="DX37" s="132"/>
      <c r="DY37" s="132"/>
      <c r="DZ37" s="132"/>
      <c r="EA37" s="132"/>
      <c r="EB37" s="132"/>
      <c r="EC37" s="132"/>
      <c r="ED37" s="132"/>
      <c r="EE37" s="132"/>
      <c r="EF37" s="132"/>
      <c r="EG37" s="132"/>
      <c r="EH37" s="132"/>
      <c r="EI37" s="132"/>
      <c r="EJ37" s="132"/>
      <c r="EK37" s="132"/>
      <c r="EL37" s="132"/>
      <c r="EM37" s="132"/>
      <c r="EN37" s="132"/>
      <c r="EO37" s="132"/>
      <c r="EP37" s="132"/>
      <c r="EQ37" s="132"/>
      <c r="ER37" s="132"/>
      <c r="ES37" s="132"/>
      <c r="ET37" s="132"/>
      <c r="EU37" s="132"/>
      <c r="EV37" s="132"/>
      <c r="EW37" s="132"/>
      <c r="EX37" s="132"/>
      <c r="EY37" s="132"/>
      <c r="EZ37" s="132"/>
      <c r="FA37" s="132"/>
      <c r="FB37" s="132"/>
      <c r="FC37" s="132"/>
      <c r="FD37" s="132"/>
      <c r="FE37" s="132"/>
      <c r="FF37" s="132"/>
      <c r="FG37" s="132"/>
      <c r="FH37" s="132"/>
      <c r="FI37" s="132"/>
      <c r="FJ37" s="132"/>
      <c r="FK37" s="132"/>
      <c r="FL37" s="132"/>
      <c r="FM37" s="132"/>
      <c r="FN37" s="132"/>
      <c r="FO37" s="132"/>
      <c r="FP37" s="132"/>
      <c r="FQ37" s="132"/>
      <c r="FR37" s="132"/>
      <c r="FS37" s="132"/>
      <c r="FT37" s="132"/>
      <c r="FU37" s="132"/>
      <c r="FV37" s="132"/>
      <c r="FW37" s="132"/>
      <c r="FX37" s="132"/>
      <c r="FY37" s="132"/>
      <c r="FZ37" s="132"/>
      <c r="GA37" s="132"/>
      <c r="GB37" s="132"/>
      <c r="GC37" s="132"/>
      <c r="GD37" s="132"/>
      <c r="GE37" s="132"/>
      <c r="GF37" s="132"/>
      <c r="GG37" s="132"/>
      <c r="GH37" s="132"/>
      <c r="GI37" s="132"/>
      <c r="GJ37" s="132"/>
      <c r="GK37" s="132"/>
      <c r="GL37" s="132"/>
      <c r="GM37" s="132"/>
      <c r="GN37" s="132"/>
      <c r="GO37" s="132"/>
      <c r="GP37" s="132"/>
      <c r="GQ37" s="132"/>
      <c r="GR37" s="132"/>
      <c r="GS37" s="132"/>
      <c r="GT37" s="132"/>
      <c r="GU37" s="132"/>
      <c r="GV37" s="132"/>
      <c r="GW37" s="132"/>
      <c r="GX37" s="132"/>
      <c r="GY37" s="132"/>
      <c r="GZ37" s="132"/>
      <c r="HA37" s="132"/>
      <c r="HB37" s="132"/>
      <c r="HC37" s="132"/>
      <c r="HD37" s="132"/>
      <c r="HE37" s="132"/>
      <c r="HF37" s="132"/>
      <c r="HG37" s="132"/>
      <c r="HH37" s="132"/>
    </row>
    <row r="38" spans="1:216" ht="18" customHeight="1" x14ac:dyDescent="0.25">
      <c r="A38" s="190"/>
      <c r="B38" s="190"/>
      <c r="C38" s="190"/>
      <c r="D38" s="190"/>
      <c r="E38" s="191" t="s">
        <v>1038</v>
      </c>
      <c r="F38" s="124" t="s">
        <v>292</v>
      </c>
      <c r="G38" s="177">
        <f t="shared" si="8"/>
        <v>0</v>
      </c>
      <c r="H38" s="178"/>
      <c r="I38" s="179"/>
      <c r="J38" s="366">
        <f t="shared" si="9"/>
        <v>1000</v>
      </c>
      <c r="K38" s="178"/>
      <c r="L38" s="287">
        <v>1000</v>
      </c>
      <c r="M38" s="177">
        <f t="shared" si="10"/>
        <v>1050</v>
      </c>
      <c r="N38" s="178"/>
      <c r="O38" s="179">
        <v>1050</v>
      </c>
      <c r="P38" s="170">
        <f t="shared" si="3"/>
        <v>50</v>
      </c>
      <c r="Q38" s="170"/>
      <c r="R38" s="170">
        <f t="shared" si="5"/>
        <v>50</v>
      </c>
      <c r="S38" s="177">
        <f t="shared" si="11"/>
        <v>1102</v>
      </c>
      <c r="T38" s="408"/>
      <c r="U38" s="409">
        <v>1102</v>
      </c>
      <c r="V38" s="366">
        <f t="shared" si="12"/>
        <v>1157</v>
      </c>
      <c r="W38" s="408"/>
      <c r="X38" s="409">
        <v>1157</v>
      </c>
      <c r="Y38" s="190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132"/>
      <c r="BU38" s="132"/>
      <c r="BV38" s="132"/>
      <c r="BW38" s="132"/>
      <c r="BX38" s="132"/>
      <c r="BY38" s="132"/>
      <c r="BZ38" s="132"/>
      <c r="CA38" s="132"/>
      <c r="CB38" s="132"/>
      <c r="CC38" s="132"/>
      <c r="CD38" s="132"/>
      <c r="CE38" s="132"/>
      <c r="CF38" s="132"/>
      <c r="CG38" s="132"/>
      <c r="CH38" s="132"/>
      <c r="CI38" s="132"/>
      <c r="CJ38" s="132"/>
      <c r="CK38" s="132"/>
      <c r="CL38" s="132"/>
      <c r="CM38" s="132"/>
      <c r="CN38" s="132"/>
      <c r="CO38" s="132"/>
      <c r="CP38" s="132"/>
      <c r="CQ38" s="132"/>
      <c r="CR38" s="132"/>
      <c r="CS38" s="132"/>
      <c r="CT38" s="132"/>
      <c r="CU38" s="132"/>
      <c r="CV38" s="132"/>
      <c r="CW38" s="132"/>
      <c r="CX38" s="132"/>
      <c r="CY38" s="132"/>
      <c r="CZ38" s="132"/>
      <c r="DA38" s="132"/>
      <c r="DB38" s="132"/>
      <c r="DC38" s="132"/>
      <c r="DD38" s="132"/>
      <c r="DE38" s="132"/>
      <c r="DF38" s="132"/>
      <c r="DG38" s="132"/>
      <c r="DH38" s="132"/>
      <c r="DI38" s="132"/>
      <c r="DJ38" s="132"/>
      <c r="DK38" s="132"/>
      <c r="DL38" s="132"/>
      <c r="DM38" s="132"/>
      <c r="DN38" s="132"/>
      <c r="DO38" s="132"/>
      <c r="DP38" s="132"/>
      <c r="DQ38" s="132"/>
      <c r="DR38" s="132"/>
      <c r="DS38" s="132"/>
      <c r="DT38" s="132"/>
      <c r="DU38" s="132"/>
      <c r="DV38" s="132"/>
      <c r="DW38" s="132"/>
      <c r="DX38" s="132"/>
      <c r="DY38" s="132"/>
      <c r="DZ38" s="132"/>
      <c r="EA38" s="132"/>
      <c r="EB38" s="132"/>
      <c r="EC38" s="132"/>
      <c r="ED38" s="132"/>
      <c r="EE38" s="132"/>
      <c r="EF38" s="132"/>
      <c r="EG38" s="132"/>
      <c r="EH38" s="132"/>
      <c r="EI38" s="132"/>
      <c r="EJ38" s="132"/>
      <c r="EK38" s="132"/>
      <c r="EL38" s="132"/>
      <c r="EM38" s="132"/>
      <c r="EN38" s="132"/>
      <c r="EO38" s="132"/>
      <c r="EP38" s="132"/>
      <c r="EQ38" s="132"/>
      <c r="ER38" s="132"/>
      <c r="ES38" s="132"/>
      <c r="ET38" s="132"/>
      <c r="EU38" s="132"/>
      <c r="EV38" s="132"/>
      <c r="EW38" s="132"/>
      <c r="EX38" s="132"/>
      <c r="EY38" s="132"/>
      <c r="EZ38" s="132"/>
      <c r="FA38" s="132"/>
      <c r="FB38" s="132"/>
      <c r="FC38" s="132"/>
      <c r="FD38" s="132"/>
      <c r="FE38" s="132"/>
      <c r="FF38" s="132"/>
      <c r="FG38" s="132"/>
      <c r="FH38" s="132"/>
      <c r="FI38" s="132"/>
      <c r="FJ38" s="132"/>
      <c r="FK38" s="132"/>
      <c r="FL38" s="132"/>
      <c r="FM38" s="132"/>
      <c r="FN38" s="132"/>
      <c r="FO38" s="132"/>
      <c r="FP38" s="132"/>
      <c r="FQ38" s="132"/>
      <c r="FR38" s="132"/>
      <c r="FS38" s="132"/>
      <c r="FT38" s="132"/>
      <c r="FU38" s="132"/>
      <c r="FV38" s="132"/>
      <c r="FW38" s="132"/>
      <c r="FX38" s="132"/>
      <c r="FY38" s="132"/>
      <c r="FZ38" s="132"/>
      <c r="GA38" s="132"/>
      <c r="GB38" s="132"/>
      <c r="GC38" s="132"/>
      <c r="GD38" s="132"/>
      <c r="GE38" s="132"/>
      <c r="GF38" s="132"/>
      <c r="GG38" s="132"/>
      <c r="GH38" s="132"/>
      <c r="GI38" s="132"/>
      <c r="GJ38" s="132"/>
      <c r="GK38" s="132"/>
      <c r="GL38" s="132"/>
      <c r="GM38" s="132"/>
      <c r="GN38" s="132"/>
      <c r="GO38" s="132"/>
      <c r="GP38" s="132"/>
      <c r="GQ38" s="132"/>
      <c r="GR38" s="132"/>
      <c r="GS38" s="132"/>
      <c r="GT38" s="132"/>
      <c r="GU38" s="132"/>
      <c r="GV38" s="132"/>
      <c r="GW38" s="132"/>
      <c r="GX38" s="132"/>
      <c r="GY38" s="132"/>
      <c r="GZ38" s="132"/>
      <c r="HA38" s="132"/>
      <c r="HB38" s="132"/>
      <c r="HC38" s="132"/>
      <c r="HD38" s="132"/>
      <c r="HE38" s="132"/>
      <c r="HF38" s="132"/>
      <c r="HG38" s="132"/>
      <c r="HH38" s="132"/>
    </row>
    <row r="39" spans="1:216" ht="23.25" customHeight="1" x14ac:dyDescent="0.25">
      <c r="A39" s="131">
        <v>2112</v>
      </c>
      <c r="B39" s="124" t="s">
        <v>190</v>
      </c>
      <c r="C39" s="124" t="s">
        <v>192</v>
      </c>
      <c r="D39" s="124" t="s">
        <v>200</v>
      </c>
      <c r="E39" s="192" t="s">
        <v>780</v>
      </c>
      <c r="F39" s="176"/>
      <c r="G39" s="177">
        <f>SUM(H39:I39)</f>
        <v>0</v>
      </c>
      <c r="H39" s="178"/>
      <c r="I39" s="179"/>
      <c r="J39" s="366">
        <f>SUM(K39:L39)</f>
        <v>0</v>
      </c>
      <c r="K39" s="178"/>
      <c r="L39" s="287"/>
      <c r="M39" s="177">
        <f>SUM(N39:O39)</f>
        <v>0</v>
      </c>
      <c r="N39" s="178"/>
      <c r="O39" s="179"/>
      <c r="P39" s="170">
        <f t="shared" si="3"/>
        <v>0</v>
      </c>
      <c r="Q39" s="170">
        <f t="shared" si="4"/>
        <v>0</v>
      </c>
      <c r="R39" s="170">
        <f t="shared" si="5"/>
        <v>0</v>
      </c>
      <c r="S39" s="177">
        <f>SUM(T39:U39)</f>
        <v>0</v>
      </c>
      <c r="T39" s="408"/>
      <c r="U39" s="409"/>
      <c r="V39" s="366">
        <f>SUM(W39:X39)</f>
        <v>0</v>
      </c>
      <c r="W39" s="408"/>
      <c r="X39" s="409"/>
      <c r="Y39" s="180"/>
    </row>
    <row r="40" spans="1:216" ht="18.75" customHeight="1" thickBot="1" x14ac:dyDescent="0.3">
      <c r="A40" s="118">
        <v>2113</v>
      </c>
      <c r="B40" s="119" t="s">
        <v>190</v>
      </c>
      <c r="C40" s="120" t="s">
        <v>192</v>
      </c>
      <c r="D40" s="121" t="s">
        <v>194</v>
      </c>
      <c r="E40" s="193" t="s">
        <v>781</v>
      </c>
      <c r="F40" s="176"/>
      <c r="G40" s="194">
        <f>SUM(H40:I40)</f>
        <v>0</v>
      </c>
      <c r="H40" s="195"/>
      <c r="I40" s="196"/>
      <c r="J40" s="369">
        <f>SUM(K40:L40)</f>
        <v>0</v>
      </c>
      <c r="K40" s="195"/>
      <c r="L40" s="374"/>
      <c r="M40" s="194">
        <f>SUM(N40:O40)</f>
        <v>0</v>
      </c>
      <c r="N40" s="195"/>
      <c r="O40" s="196"/>
      <c r="P40" s="170">
        <f t="shared" si="3"/>
        <v>0</v>
      </c>
      <c r="Q40" s="170">
        <f t="shared" si="4"/>
        <v>0</v>
      </c>
      <c r="R40" s="170">
        <f t="shared" si="5"/>
        <v>0</v>
      </c>
      <c r="S40" s="194">
        <f>SUM(T40:U40)</f>
        <v>0</v>
      </c>
      <c r="T40" s="413"/>
      <c r="U40" s="414"/>
      <c r="V40" s="369">
        <f>SUM(W40:X40)</f>
        <v>0</v>
      </c>
      <c r="W40" s="413"/>
      <c r="X40" s="414"/>
      <c r="Y40" s="180"/>
    </row>
    <row r="41" spans="1:216" ht="18.75" customHeight="1" x14ac:dyDescent="0.25">
      <c r="A41" s="137">
        <v>2120</v>
      </c>
      <c r="B41" s="159" t="s">
        <v>190</v>
      </c>
      <c r="C41" s="135" t="s">
        <v>200</v>
      </c>
      <c r="D41" s="136" t="s">
        <v>191</v>
      </c>
      <c r="E41" s="181" t="s">
        <v>782</v>
      </c>
      <c r="F41" s="166"/>
      <c r="G41" s="182">
        <f t="shared" ref="G41:O41" si="13">SUM(G43:G44)</f>
        <v>0</v>
      </c>
      <c r="H41" s="183">
        <f t="shared" si="13"/>
        <v>0</v>
      </c>
      <c r="I41" s="184">
        <f t="shared" si="13"/>
        <v>0</v>
      </c>
      <c r="J41" s="367">
        <f t="shared" si="13"/>
        <v>0</v>
      </c>
      <c r="K41" s="183">
        <f t="shared" si="13"/>
        <v>0</v>
      </c>
      <c r="L41" s="375">
        <f t="shared" si="13"/>
        <v>0</v>
      </c>
      <c r="M41" s="182">
        <f t="shared" si="13"/>
        <v>0</v>
      </c>
      <c r="N41" s="183">
        <f t="shared" si="13"/>
        <v>0</v>
      </c>
      <c r="O41" s="184">
        <f t="shared" si="13"/>
        <v>0</v>
      </c>
      <c r="P41" s="170">
        <f t="shared" si="3"/>
        <v>0</v>
      </c>
      <c r="Q41" s="170">
        <f t="shared" si="4"/>
        <v>0</v>
      </c>
      <c r="R41" s="170">
        <f t="shared" si="5"/>
        <v>0</v>
      </c>
      <c r="S41" s="182">
        <f t="shared" ref="S41:X41" si="14">SUM(S43:S44)</f>
        <v>0</v>
      </c>
      <c r="T41" s="410">
        <f t="shared" si="14"/>
        <v>0</v>
      </c>
      <c r="U41" s="415">
        <f t="shared" si="14"/>
        <v>0</v>
      </c>
      <c r="V41" s="367">
        <f t="shared" si="14"/>
        <v>0</v>
      </c>
      <c r="W41" s="410">
        <f t="shared" si="14"/>
        <v>0</v>
      </c>
      <c r="X41" s="415">
        <f t="shared" si="14"/>
        <v>0</v>
      </c>
      <c r="Y41" s="180"/>
    </row>
    <row r="42" spans="1:216" s="126" customFormat="1" ht="15.75" customHeight="1" x14ac:dyDescent="0.25">
      <c r="A42" s="123"/>
      <c r="B42" s="119"/>
      <c r="C42" s="124"/>
      <c r="D42" s="125"/>
      <c r="E42" s="175" t="s">
        <v>193</v>
      </c>
      <c r="F42" s="176"/>
      <c r="G42" s="177"/>
      <c r="H42" s="178"/>
      <c r="I42" s="179"/>
      <c r="J42" s="366"/>
      <c r="K42" s="178"/>
      <c r="L42" s="287"/>
      <c r="M42" s="177"/>
      <c r="N42" s="178"/>
      <c r="O42" s="179"/>
      <c r="P42" s="170"/>
      <c r="Q42" s="170"/>
      <c r="R42" s="170"/>
      <c r="S42" s="177"/>
      <c r="T42" s="408"/>
      <c r="U42" s="409"/>
      <c r="V42" s="366"/>
      <c r="W42" s="408"/>
      <c r="X42" s="409"/>
      <c r="Y42" s="185"/>
    </row>
    <row r="43" spans="1:216" ht="16.5" customHeight="1" thickBot="1" x14ac:dyDescent="0.3">
      <c r="A43" s="123">
        <v>2121</v>
      </c>
      <c r="B43" s="119" t="s">
        <v>190</v>
      </c>
      <c r="C43" s="124" t="s">
        <v>200</v>
      </c>
      <c r="D43" s="125" t="s">
        <v>192</v>
      </c>
      <c r="E43" s="175" t="s">
        <v>783</v>
      </c>
      <c r="F43" s="176"/>
      <c r="G43" s="197">
        <f>SUM(H43:I43)</f>
        <v>0</v>
      </c>
      <c r="H43" s="198"/>
      <c r="I43" s="199"/>
      <c r="J43" s="370">
        <f>SUM(K43:L43)</f>
        <v>0</v>
      </c>
      <c r="K43" s="198"/>
      <c r="L43" s="376"/>
      <c r="M43" s="197">
        <f>SUM(N43:O43)</f>
        <v>0</v>
      </c>
      <c r="N43" s="198"/>
      <c r="O43" s="199"/>
      <c r="P43" s="170">
        <f t="shared" si="3"/>
        <v>0</v>
      </c>
      <c r="Q43" s="170">
        <f t="shared" si="4"/>
        <v>0</v>
      </c>
      <c r="R43" s="170">
        <f t="shared" si="5"/>
        <v>0</v>
      </c>
      <c r="S43" s="197">
        <f>SUM(T43:U43)</f>
        <v>0</v>
      </c>
      <c r="T43" s="389"/>
      <c r="U43" s="416"/>
      <c r="V43" s="370">
        <f>SUM(W43:X43)</f>
        <v>0</v>
      </c>
      <c r="W43" s="389"/>
      <c r="X43" s="416"/>
      <c r="Y43" s="180"/>
    </row>
    <row r="44" spans="1:216" ht="35.25" customHeight="1" thickBot="1" x14ac:dyDescent="0.3">
      <c r="A44" s="123">
        <v>2122</v>
      </c>
      <c r="B44" s="119" t="s">
        <v>190</v>
      </c>
      <c r="C44" s="124" t="s">
        <v>200</v>
      </c>
      <c r="D44" s="125" t="s">
        <v>200</v>
      </c>
      <c r="E44" s="175" t="s">
        <v>784</v>
      </c>
      <c r="F44" s="176"/>
      <c r="G44" s="197">
        <f>SUM(H44:I44)</f>
        <v>0</v>
      </c>
      <c r="H44" s="198"/>
      <c r="I44" s="199"/>
      <c r="J44" s="370">
        <f>SUM(K44:L44)</f>
        <v>0</v>
      </c>
      <c r="K44" s="198"/>
      <c r="L44" s="376"/>
      <c r="M44" s="197">
        <f>SUM(N44:O44)</f>
        <v>0</v>
      </c>
      <c r="N44" s="198"/>
      <c r="O44" s="199"/>
      <c r="P44" s="170">
        <f t="shared" si="3"/>
        <v>0</v>
      </c>
      <c r="Q44" s="170">
        <f t="shared" si="4"/>
        <v>0</v>
      </c>
      <c r="R44" s="170">
        <f t="shared" si="5"/>
        <v>0</v>
      </c>
      <c r="S44" s="197">
        <f>SUM(T44:U44)</f>
        <v>0</v>
      </c>
      <c r="T44" s="389"/>
      <c r="U44" s="416"/>
      <c r="V44" s="370">
        <f>SUM(W44:X44)</f>
        <v>0</v>
      </c>
      <c r="W44" s="389"/>
      <c r="X44" s="416"/>
      <c r="Y44" s="180"/>
    </row>
    <row r="45" spans="1:216" ht="30" customHeight="1" x14ac:dyDescent="0.25">
      <c r="A45" s="123">
        <v>2130</v>
      </c>
      <c r="B45" s="119" t="s">
        <v>190</v>
      </c>
      <c r="C45" s="124" t="s">
        <v>194</v>
      </c>
      <c r="D45" s="125" t="s">
        <v>191</v>
      </c>
      <c r="E45" s="175" t="s">
        <v>195</v>
      </c>
      <c r="F45" s="176"/>
      <c r="G45" s="177">
        <f>SUM(H45:I45)</f>
        <v>12659</v>
      </c>
      <c r="H45" s="178">
        <f>SUM(H47:H49)</f>
        <v>12659</v>
      </c>
      <c r="I45" s="200">
        <f>SUM(I47:I49)</f>
        <v>0</v>
      </c>
      <c r="J45" s="366">
        <f>SUM(K45:L45)</f>
        <v>8160</v>
      </c>
      <c r="K45" s="178">
        <f>SUM(K47:K49)</f>
        <v>8160</v>
      </c>
      <c r="L45" s="377">
        <f>SUM(L47:L49)</f>
        <v>0</v>
      </c>
      <c r="M45" s="177">
        <f>SUM(N45:O45)</f>
        <v>8568</v>
      </c>
      <c r="N45" s="178">
        <f>SUM(N47:N49)</f>
        <v>8568</v>
      </c>
      <c r="O45" s="178">
        <f>SUM(O47:O49)</f>
        <v>0</v>
      </c>
      <c r="P45" s="170">
        <f t="shared" si="3"/>
        <v>408</v>
      </c>
      <c r="Q45" s="170">
        <f t="shared" si="4"/>
        <v>408</v>
      </c>
      <c r="R45" s="170">
        <f t="shared" si="5"/>
        <v>0</v>
      </c>
      <c r="S45" s="177">
        <f>SUM(T45:U45)</f>
        <v>8996</v>
      </c>
      <c r="T45" s="408">
        <f>SUM(T47:T49)</f>
        <v>8996</v>
      </c>
      <c r="U45" s="417">
        <f>SUM(U47:U49)</f>
        <v>0</v>
      </c>
      <c r="V45" s="366">
        <f>SUM(W45:X45)</f>
        <v>9445</v>
      </c>
      <c r="W45" s="408">
        <f>SUM(W47:W49)</f>
        <v>9445</v>
      </c>
      <c r="X45" s="408">
        <f>SUM(X47:X49)</f>
        <v>0</v>
      </c>
      <c r="Y45" s="180"/>
    </row>
    <row r="46" spans="1:216" s="126" customFormat="1" ht="15" customHeight="1" x14ac:dyDescent="0.25">
      <c r="A46" s="123"/>
      <c r="B46" s="119"/>
      <c r="C46" s="124"/>
      <c r="D46" s="125"/>
      <c r="E46" s="175" t="s">
        <v>193</v>
      </c>
      <c r="F46" s="176"/>
      <c r="G46" s="177"/>
      <c r="H46" s="178"/>
      <c r="I46" s="179"/>
      <c r="J46" s="366"/>
      <c r="K46" s="178"/>
      <c r="L46" s="287"/>
      <c r="M46" s="177"/>
      <c r="N46" s="178"/>
      <c r="O46" s="179"/>
      <c r="P46" s="170"/>
      <c r="Q46" s="170"/>
      <c r="R46" s="170"/>
      <c r="S46" s="177"/>
      <c r="T46" s="408"/>
      <c r="U46" s="409"/>
      <c r="V46" s="366"/>
      <c r="W46" s="408"/>
      <c r="X46" s="409"/>
      <c r="Y46" s="185"/>
    </row>
    <row r="47" spans="1:216" ht="31.5" customHeight="1" thickBot="1" x14ac:dyDescent="0.3">
      <c r="A47" s="123">
        <v>2131</v>
      </c>
      <c r="B47" s="119" t="s">
        <v>190</v>
      </c>
      <c r="C47" s="124" t="s">
        <v>194</v>
      </c>
      <c r="D47" s="125" t="s">
        <v>192</v>
      </c>
      <c r="E47" s="175" t="s">
        <v>785</v>
      </c>
      <c r="F47" s="176"/>
      <c r="G47" s="197">
        <f>SUM(H47:I47)</f>
        <v>0</v>
      </c>
      <c r="H47" s="198"/>
      <c r="I47" s="199"/>
      <c r="J47" s="370">
        <f>SUM(K47:L47)</f>
        <v>0</v>
      </c>
      <c r="K47" s="198"/>
      <c r="L47" s="376"/>
      <c r="M47" s="197">
        <f>SUM(N47:O47)</f>
        <v>0</v>
      </c>
      <c r="N47" s="198"/>
      <c r="O47" s="199"/>
      <c r="P47" s="170">
        <f t="shared" si="3"/>
        <v>0</v>
      </c>
      <c r="Q47" s="170">
        <f t="shared" si="4"/>
        <v>0</v>
      </c>
      <c r="R47" s="170">
        <f t="shared" si="5"/>
        <v>0</v>
      </c>
      <c r="S47" s="197">
        <f>SUM(T47:U47)</f>
        <v>0</v>
      </c>
      <c r="T47" s="389"/>
      <c r="U47" s="416"/>
      <c r="V47" s="370">
        <f>SUM(W47:X47)</f>
        <v>0</v>
      </c>
      <c r="W47" s="389"/>
      <c r="X47" s="416"/>
      <c r="Y47" s="180"/>
    </row>
    <row r="48" spans="1:216" ht="27" customHeight="1" thickBot="1" x14ac:dyDescent="0.3">
      <c r="A48" s="123">
        <v>2132</v>
      </c>
      <c r="B48" s="119" t="s">
        <v>190</v>
      </c>
      <c r="C48" s="124">
        <v>3</v>
      </c>
      <c r="D48" s="125">
        <v>2</v>
      </c>
      <c r="E48" s="175" t="s">
        <v>786</v>
      </c>
      <c r="F48" s="176"/>
      <c r="G48" s="197">
        <f>SUM(H48:I48)</f>
        <v>0</v>
      </c>
      <c r="H48" s="198"/>
      <c r="I48" s="201"/>
      <c r="J48" s="370">
        <f>SUM(K48:L48)</f>
        <v>0</v>
      </c>
      <c r="K48" s="198"/>
      <c r="L48" s="378"/>
      <c r="M48" s="197">
        <f>SUM(N48:O48)</f>
        <v>0</v>
      </c>
      <c r="N48" s="198"/>
      <c r="O48" s="201"/>
      <c r="P48" s="170">
        <f t="shared" si="3"/>
        <v>0</v>
      </c>
      <c r="Q48" s="170">
        <f t="shared" si="4"/>
        <v>0</v>
      </c>
      <c r="R48" s="170">
        <f t="shared" si="5"/>
        <v>0</v>
      </c>
      <c r="S48" s="197">
        <f>SUM(T48:U48)</f>
        <v>0</v>
      </c>
      <c r="T48" s="389"/>
      <c r="U48" s="418"/>
      <c r="V48" s="370">
        <f>SUM(W48:X48)</f>
        <v>0</v>
      </c>
      <c r="W48" s="389"/>
      <c r="X48" s="418"/>
      <c r="Y48" s="180"/>
    </row>
    <row r="49" spans="1:25" ht="24" customHeight="1" thickBot="1" x14ac:dyDescent="0.3">
      <c r="A49" s="123">
        <v>2133</v>
      </c>
      <c r="B49" s="119" t="s">
        <v>190</v>
      </c>
      <c r="C49" s="124">
        <v>3</v>
      </c>
      <c r="D49" s="125">
        <v>3</v>
      </c>
      <c r="E49" s="175" t="s">
        <v>787</v>
      </c>
      <c r="F49" s="166"/>
      <c r="G49" s="370">
        <f>SUM(H49:I49)</f>
        <v>12659</v>
      </c>
      <c r="H49" s="188">
        <v>12659</v>
      </c>
      <c r="I49" s="189">
        <f>SUM(I50:I57)</f>
        <v>0</v>
      </c>
      <c r="J49" s="370">
        <f>SUM(K49:L49)</f>
        <v>8160</v>
      </c>
      <c r="K49" s="188">
        <f>SUM(K50:K57)</f>
        <v>8160</v>
      </c>
      <c r="L49" s="379">
        <f>SUM(L50:L57)</f>
        <v>0</v>
      </c>
      <c r="M49" s="197">
        <f>SUM(N49:O49)</f>
        <v>8568</v>
      </c>
      <c r="N49" s="188">
        <f>SUM(N50:N57)</f>
        <v>8568</v>
      </c>
      <c r="O49" s="189">
        <f>SUM(O50:O57)</f>
        <v>0</v>
      </c>
      <c r="P49" s="170">
        <f t="shared" si="3"/>
        <v>408</v>
      </c>
      <c r="Q49" s="170">
        <f t="shared" si="4"/>
        <v>408</v>
      </c>
      <c r="R49" s="170">
        <f t="shared" si="5"/>
        <v>0</v>
      </c>
      <c r="S49" s="197">
        <f>SUM(T49:U49)</f>
        <v>8996</v>
      </c>
      <c r="T49" s="419">
        <f>SUM(T50:T57)</f>
        <v>8996</v>
      </c>
      <c r="U49" s="420">
        <f>SUM(U50:U57)</f>
        <v>0</v>
      </c>
      <c r="V49" s="370">
        <f>SUM(W49:X49)</f>
        <v>9445</v>
      </c>
      <c r="W49" s="419">
        <f>SUM(W50:W57)</f>
        <v>9445</v>
      </c>
      <c r="X49" s="420">
        <f>SUM(X50:X57)</f>
        <v>0</v>
      </c>
      <c r="Y49" s="180"/>
    </row>
    <row r="50" spans="1:25" ht="30" customHeight="1" thickBot="1" x14ac:dyDescent="0.3">
      <c r="A50" s="123"/>
      <c r="B50" s="119"/>
      <c r="C50" s="124"/>
      <c r="D50" s="125"/>
      <c r="E50" s="191" t="s">
        <v>949</v>
      </c>
      <c r="F50" s="156" t="s">
        <v>249</v>
      </c>
      <c r="G50" s="197">
        <f t="shared" ref="G50:G57" si="15">SUM(H50:I50)</f>
        <v>0</v>
      </c>
      <c r="H50" s="188"/>
      <c r="I50" s="202">
        <v>0</v>
      </c>
      <c r="J50" s="370">
        <f t="shared" ref="J50:J57" si="16">SUM(K50:L50)</f>
        <v>4500</v>
      </c>
      <c r="K50" s="188">
        <v>4500</v>
      </c>
      <c r="L50" s="380">
        <v>0</v>
      </c>
      <c r="M50" s="197">
        <f t="shared" ref="M50:M57" si="17">SUM(N50:O50)</f>
        <v>4725</v>
      </c>
      <c r="N50" s="188">
        <v>4725</v>
      </c>
      <c r="O50" s="202">
        <v>0</v>
      </c>
      <c r="P50" s="170">
        <f t="shared" si="3"/>
        <v>225</v>
      </c>
      <c r="Q50" s="170">
        <f t="shared" si="4"/>
        <v>225</v>
      </c>
      <c r="R50" s="170">
        <f t="shared" si="5"/>
        <v>0</v>
      </c>
      <c r="S50" s="197">
        <f t="shared" ref="S50:S57" si="18">SUM(T50:U50)</f>
        <v>4961</v>
      </c>
      <c r="T50" s="419">
        <v>4961</v>
      </c>
      <c r="U50" s="412">
        <v>0</v>
      </c>
      <c r="V50" s="370">
        <f t="shared" ref="V50:V57" si="19">SUM(W50:X50)</f>
        <v>5208</v>
      </c>
      <c r="W50" s="419">
        <v>5208</v>
      </c>
      <c r="X50" s="412">
        <v>0</v>
      </c>
      <c r="Y50" s="180"/>
    </row>
    <row r="51" spans="1:25" ht="24" customHeight="1" thickBot="1" x14ac:dyDescent="0.3">
      <c r="A51" s="123"/>
      <c r="B51" s="119"/>
      <c r="C51" s="124"/>
      <c r="D51" s="125"/>
      <c r="E51" s="191" t="s">
        <v>1039</v>
      </c>
      <c r="F51" s="156" t="s">
        <v>558</v>
      </c>
      <c r="G51" s="197">
        <f t="shared" si="15"/>
        <v>0</v>
      </c>
      <c r="H51" s="188"/>
      <c r="I51" s="202"/>
      <c r="J51" s="370">
        <f t="shared" si="16"/>
        <v>80</v>
      </c>
      <c r="K51" s="188">
        <v>80</v>
      </c>
      <c r="L51" s="380">
        <v>0</v>
      </c>
      <c r="M51" s="197">
        <f t="shared" si="17"/>
        <v>84</v>
      </c>
      <c r="N51" s="188">
        <v>84</v>
      </c>
      <c r="O51" s="202">
        <v>0</v>
      </c>
      <c r="P51" s="170">
        <f t="shared" si="3"/>
        <v>4</v>
      </c>
      <c r="Q51" s="170">
        <f t="shared" si="4"/>
        <v>4</v>
      </c>
      <c r="R51" s="170">
        <f t="shared" si="5"/>
        <v>0</v>
      </c>
      <c r="S51" s="197">
        <f t="shared" si="18"/>
        <v>88</v>
      </c>
      <c r="T51" s="419">
        <v>88</v>
      </c>
      <c r="U51" s="412">
        <v>0</v>
      </c>
      <c r="V51" s="370">
        <f t="shared" si="19"/>
        <v>92</v>
      </c>
      <c r="W51" s="419">
        <v>92</v>
      </c>
      <c r="X51" s="412">
        <v>0</v>
      </c>
      <c r="Y51" s="180"/>
    </row>
    <row r="52" spans="1:25" ht="24" customHeight="1" thickBot="1" x14ac:dyDescent="0.3">
      <c r="A52" s="123"/>
      <c r="B52" s="119"/>
      <c r="C52" s="124"/>
      <c r="D52" s="125"/>
      <c r="E52" s="191" t="s">
        <v>1040</v>
      </c>
      <c r="F52" s="156" t="s">
        <v>259</v>
      </c>
      <c r="G52" s="197">
        <f t="shared" si="15"/>
        <v>0</v>
      </c>
      <c r="H52" s="188"/>
      <c r="I52" s="202"/>
      <c r="J52" s="370">
        <f t="shared" si="16"/>
        <v>2140</v>
      </c>
      <c r="K52" s="188">
        <v>2140</v>
      </c>
      <c r="L52" s="380">
        <v>0</v>
      </c>
      <c r="M52" s="197">
        <f t="shared" si="17"/>
        <v>2247</v>
      </c>
      <c r="N52" s="188">
        <v>2247</v>
      </c>
      <c r="O52" s="202">
        <v>0</v>
      </c>
      <c r="P52" s="170">
        <f t="shared" si="3"/>
        <v>107</v>
      </c>
      <c r="Q52" s="170">
        <f t="shared" si="4"/>
        <v>107</v>
      </c>
      <c r="R52" s="170">
        <f t="shared" si="5"/>
        <v>0</v>
      </c>
      <c r="S52" s="197">
        <f t="shared" si="18"/>
        <v>2359</v>
      </c>
      <c r="T52" s="419">
        <v>2359</v>
      </c>
      <c r="U52" s="412">
        <v>0</v>
      </c>
      <c r="V52" s="370">
        <f t="shared" si="19"/>
        <v>2478</v>
      </c>
      <c r="W52" s="419">
        <v>2478</v>
      </c>
      <c r="X52" s="412">
        <v>0</v>
      </c>
      <c r="Y52" s="180"/>
    </row>
    <row r="53" spans="1:25" ht="24" customHeight="1" thickBot="1" x14ac:dyDescent="0.3">
      <c r="A53" s="123"/>
      <c r="B53" s="119"/>
      <c r="C53" s="124"/>
      <c r="D53" s="125"/>
      <c r="E53" s="191" t="s">
        <v>1041</v>
      </c>
      <c r="F53" s="156" t="s">
        <v>261</v>
      </c>
      <c r="G53" s="197">
        <f t="shared" si="15"/>
        <v>0</v>
      </c>
      <c r="H53" s="188"/>
      <c r="I53" s="202"/>
      <c r="J53" s="370">
        <f t="shared" si="16"/>
        <v>40</v>
      </c>
      <c r="K53" s="188">
        <v>40</v>
      </c>
      <c r="L53" s="380">
        <v>0</v>
      </c>
      <c r="M53" s="197">
        <f t="shared" si="17"/>
        <v>42</v>
      </c>
      <c r="N53" s="188">
        <v>42</v>
      </c>
      <c r="O53" s="202">
        <v>0</v>
      </c>
      <c r="P53" s="170">
        <f t="shared" si="3"/>
        <v>2</v>
      </c>
      <c r="Q53" s="170">
        <f t="shared" si="4"/>
        <v>2</v>
      </c>
      <c r="R53" s="170">
        <f t="shared" si="5"/>
        <v>0</v>
      </c>
      <c r="S53" s="197">
        <f t="shared" si="18"/>
        <v>44</v>
      </c>
      <c r="T53" s="419">
        <v>44</v>
      </c>
      <c r="U53" s="412">
        <v>0</v>
      </c>
      <c r="V53" s="370">
        <f t="shared" si="19"/>
        <v>46</v>
      </c>
      <c r="W53" s="419">
        <v>46</v>
      </c>
      <c r="X53" s="412">
        <v>0</v>
      </c>
      <c r="Y53" s="180"/>
    </row>
    <row r="54" spans="1:25" ht="37.5" customHeight="1" thickBot="1" x14ac:dyDescent="0.3">
      <c r="A54" s="123"/>
      <c r="B54" s="119"/>
      <c r="C54" s="124"/>
      <c r="D54" s="125"/>
      <c r="E54" s="191" t="s">
        <v>1042</v>
      </c>
      <c r="F54" s="156" t="s">
        <v>264</v>
      </c>
      <c r="G54" s="197">
        <f t="shared" si="15"/>
        <v>0</v>
      </c>
      <c r="H54" s="188"/>
      <c r="I54" s="202"/>
      <c r="J54" s="370">
        <f t="shared" si="16"/>
        <v>1400</v>
      </c>
      <c r="K54" s="188">
        <v>1400</v>
      </c>
      <c r="L54" s="380">
        <v>0</v>
      </c>
      <c r="M54" s="197">
        <f t="shared" si="17"/>
        <v>1470</v>
      </c>
      <c r="N54" s="188">
        <v>1470</v>
      </c>
      <c r="O54" s="202">
        <v>0</v>
      </c>
      <c r="P54" s="170">
        <f t="shared" si="3"/>
        <v>70</v>
      </c>
      <c r="Q54" s="170">
        <f t="shared" si="4"/>
        <v>70</v>
      </c>
      <c r="R54" s="170">
        <f t="shared" si="5"/>
        <v>0</v>
      </c>
      <c r="S54" s="197">
        <f t="shared" si="18"/>
        <v>1544</v>
      </c>
      <c r="T54" s="419">
        <v>1544</v>
      </c>
      <c r="U54" s="412">
        <v>0</v>
      </c>
      <c r="V54" s="370">
        <f t="shared" si="19"/>
        <v>1621</v>
      </c>
      <c r="W54" s="419">
        <v>1621</v>
      </c>
      <c r="X54" s="412">
        <v>0</v>
      </c>
      <c r="Y54" s="180"/>
    </row>
    <row r="55" spans="1:25" ht="24" customHeight="1" thickBot="1" x14ac:dyDescent="0.3">
      <c r="A55" s="123"/>
      <c r="B55" s="119"/>
      <c r="C55" s="124"/>
      <c r="D55" s="125"/>
      <c r="E55" s="191" t="s">
        <v>947</v>
      </c>
      <c r="F55" s="156" t="s">
        <v>268</v>
      </c>
      <c r="G55" s="197">
        <f t="shared" si="15"/>
        <v>0</v>
      </c>
      <c r="H55" s="188"/>
      <c r="I55" s="202"/>
      <c r="J55" s="370">
        <f t="shared" si="16"/>
        <v>0</v>
      </c>
      <c r="K55" s="188"/>
      <c r="L55" s="380"/>
      <c r="M55" s="197">
        <f t="shared" si="17"/>
        <v>0</v>
      </c>
      <c r="N55" s="188"/>
      <c r="O55" s="202"/>
      <c r="P55" s="170">
        <f t="shared" si="3"/>
        <v>0</v>
      </c>
      <c r="Q55" s="170">
        <f t="shared" si="4"/>
        <v>0</v>
      </c>
      <c r="R55" s="170">
        <f t="shared" si="5"/>
        <v>0</v>
      </c>
      <c r="S55" s="197">
        <f t="shared" si="18"/>
        <v>0</v>
      </c>
      <c r="T55" s="419"/>
      <c r="U55" s="412"/>
      <c r="V55" s="370">
        <f t="shared" si="19"/>
        <v>0</v>
      </c>
      <c r="W55" s="419"/>
      <c r="X55" s="412"/>
      <c r="Y55" s="180"/>
    </row>
    <row r="56" spans="1:25" ht="24" customHeight="1" thickBot="1" x14ac:dyDescent="0.3">
      <c r="A56" s="123"/>
      <c r="B56" s="119"/>
      <c r="C56" s="124"/>
      <c r="D56" s="125"/>
      <c r="E56" s="191" t="s">
        <v>922</v>
      </c>
      <c r="F56" s="156" t="s">
        <v>271</v>
      </c>
      <c r="G56" s="197">
        <f t="shared" si="15"/>
        <v>0</v>
      </c>
      <c r="H56" s="188"/>
      <c r="I56" s="202"/>
      <c r="J56" s="370">
        <f t="shared" si="16"/>
        <v>0</v>
      </c>
      <c r="K56" s="188"/>
      <c r="L56" s="380"/>
      <c r="M56" s="197">
        <f t="shared" si="17"/>
        <v>0</v>
      </c>
      <c r="N56" s="188"/>
      <c r="O56" s="202"/>
      <c r="P56" s="170">
        <f t="shared" si="3"/>
        <v>0</v>
      </c>
      <c r="Q56" s="170">
        <f t="shared" si="4"/>
        <v>0</v>
      </c>
      <c r="R56" s="170">
        <f t="shared" si="5"/>
        <v>0</v>
      </c>
      <c r="S56" s="197">
        <f t="shared" si="18"/>
        <v>0</v>
      </c>
      <c r="T56" s="419"/>
      <c r="U56" s="412"/>
      <c r="V56" s="370">
        <f t="shared" si="19"/>
        <v>0</v>
      </c>
      <c r="W56" s="419"/>
      <c r="X56" s="412"/>
      <c r="Y56" s="180"/>
    </row>
    <row r="57" spans="1:25" ht="30" customHeight="1" thickBot="1" x14ac:dyDescent="0.3">
      <c r="A57" s="123"/>
      <c r="B57" s="119"/>
      <c r="C57" s="124"/>
      <c r="D57" s="125"/>
      <c r="E57" s="191"/>
      <c r="F57" s="156"/>
      <c r="G57" s="197">
        <f t="shared" si="15"/>
        <v>0</v>
      </c>
      <c r="H57" s="188"/>
      <c r="I57" s="202"/>
      <c r="J57" s="370">
        <f t="shared" si="16"/>
        <v>0</v>
      </c>
      <c r="K57" s="188"/>
      <c r="L57" s="380"/>
      <c r="M57" s="197">
        <f t="shared" si="17"/>
        <v>0</v>
      </c>
      <c r="N57" s="188"/>
      <c r="O57" s="202"/>
      <c r="P57" s="170">
        <f t="shared" si="3"/>
        <v>0</v>
      </c>
      <c r="Q57" s="170">
        <f t="shared" si="4"/>
        <v>0</v>
      </c>
      <c r="R57" s="170">
        <f t="shared" si="5"/>
        <v>0</v>
      </c>
      <c r="S57" s="197">
        <f t="shared" si="18"/>
        <v>0</v>
      </c>
      <c r="T57" s="419"/>
      <c r="U57" s="412"/>
      <c r="V57" s="370">
        <f t="shared" si="19"/>
        <v>0</v>
      </c>
      <c r="W57" s="419"/>
      <c r="X57" s="412"/>
      <c r="Y57" s="180"/>
    </row>
    <row r="58" spans="1:25" ht="27.75" customHeight="1" x14ac:dyDescent="0.25">
      <c r="A58" s="137">
        <v>2140</v>
      </c>
      <c r="B58" s="159" t="s">
        <v>190</v>
      </c>
      <c r="C58" s="135">
        <v>4</v>
      </c>
      <c r="D58" s="136">
        <v>0</v>
      </c>
      <c r="E58" s="181" t="s">
        <v>788</v>
      </c>
      <c r="F58" s="166"/>
      <c r="G58" s="182">
        <f t="shared" ref="G58:O58" si="20">SUM(G60)</f>
        <v>0</v>
      </c>
      <c r="H58" s="183">
        <f t="shared" si="20"/>
        <v>0</v>
      </c>
      <c r="I58" s="184">
        <f t="shared" si="20"/>
        <v>0</v>
      </c>
      <c r="J58" s="367">
        <f t="shared" si="20"/>
        <v>0</v>
      </c>
      <c r="K58" s="183">
        <f t="shared" si="20"/>
        <v>0</v>
      </c>
      <c r="L58" s="375">
        <f t="shared" si="20"/>
        <v>0</v>
      </c>
      <c r="M58" s="182">
        <f t="shared" si="20"/>
        <v>0</v>
      </c>
      <c r="N58" s="183">
        <f t="shared" si="20"/>
        <v>0</v>
      </c>
      <c r="O58" s="184">
        <f t="shared" si="20"/>
        <v>0</v>
      </c>
      <c r="P58" s="170">
        <f t="shared" si="3"/>
        <v>0</v>
      </c>
      <c r="Q58" s="170">
        <f t="shared" si="4"/>
        <v>0</v>
      </c>
      <c r="R58" s="170">
        <f t="shared" si="5"/>
        <v>0</v>
      </c>
      <c r="S58" s="182">
        <f t="shared" ref="S58:X58" si="21">SUM(S60)</f>
        <v>0</v>
      </c>
      <c r="T58" s="410">
        <f t="shared" si="21"/>
        <v>0</v>
      </c>
      <c r="U58" s="415">
        <f t="shared" si="21"/>
        <v>0</v>
      </c>
      <c r="V58" s="367">
        <f t="shared" si="21"/>
        <v>0</v>
      </c>
      <c r="W58" s="410">
        <f t="shared" si="21"/>
        <v>0</v>
      </c>
      <c r="X58" s="415">
        <f t="shared" si="21"/>
        <v>0</v>
      </c>
      <c r="Y58" s="180"/>
    </row>
    <row r="59" spans="1:25" s="126" customFormat="1" ht="18.75" customHeight="1" x14ac:dyDescent="0.25">
      <c r="A59" s="123"/>
      <c r="B59" s="119"/>
      <c r="C59" s="124"/>
      <c r="D59" s="125"/>
      <c r="E59" s="175" t="s">
        <v>193</v>
      </c>
      <c r="F59" s="176"/>
      <c r="G59" s="177"/>
      <c r="H59" s="178"/>
      <c r="I59" s="179"/>
      <c r="J59" s="366"/>
      <c r="K59" s="178"/>
      <c r="L59" s="287"/>
      <c r="M59" s="177"/>
      <c r="N59" s="178"/>
      <c r="O59" s="179"/>
      <c r="P59" s="170"/>
      <c r="Q59" s="170"/>
      <c r="R59" s="170"/>
      <c r="S59" s="177"/>
      <c r="T59" s="408"/>
      <c r="U59" s="409"/>
      <c r="V59" s="366"/>
      <c r="W59" s="408"/>
      <c r="X59" s="409"/>
      <c r="Y59" s="185"/>
    </row>
    <row r="60" spans="1:25" ht="24.75" customHeight="1" thickBot="1" x14ac:dyDescent="0.3">
      <c r="A60" s="123">
        <v>2141</v>
      </c>
      <c r="B60" s="119" t="s">
        <v>190</v>
      </c>
      <c r="C60" s="124">
        <v>4</v>
      </c>
      <c r="D60" s="125">
        <v>1</v>
      </c>
      <c r="E60" s="175" t="s">
        <v>789</v>
      </c>
      <c r="F60" s="176"/>
      <c r="G60" s="197">
        <f>SUM(H60:I60)</f>
        <v>0</v>
      </c>
      <c r="H60" s="198"/>
      <c r="I60" s="199"/>
      <c r="J60" s="370">
        <f>SUM(K60:L60)</f>
        <v>0</v>
      </c>
      <c r="K60" s="198"/>
      <c r="L60" s="376"/>
      <c r="M60" s="197">
        <f>SUM(N60:O60)</f>
        <v>0</v>
      </c>
      <c r="N60" s="198"/>
      <c r="O60" s="199"/>
      <c r="P60" s="170">
        <f t="shared" si="3"/>
        <v>0</v>
      </c>
      <c r="Q60" s="170">
        <f t="shared" si="4"/>
        <v>0</v>
      </c>
      <c r="R60" s="170">
        <f t="shared" si="5"/>
        <v>0</v>
      </c>
      <c r="S60" s="197">
        <f>SUM(T60:U60)</f>
        <v>0</v>
      </c>
      <c r="T60" s="389"/>
      <c r="U60" s="416"/>
      <c r="V60" s="370">
        <f>SUM(W60:X60)</f>
        <v>0</v>
      </c>
      <c r="W60" s="389"/>
      <c r="X60" s="416"/>
      <c r="Y60" s="180"/>
    </row>
    <row r="61" spans="1:25" ht="49.5" customHeight="1" x14ac:dyDescent="0.25">
      <c r="A61" s="137">
        <v>2150</v>
      </c>
      <c r="B61" s="159" t="s">
        <v>190</v>
      </c>
      <c r="C61" s="135">
        <v>5</v>
      </c>
      <c r="D61" s="136">
        <v>0</v>
      </c>
      <c r="E61" s="181" t="s">
        <v>790</v>
      </c>
      <c r="F61" s="166"/>
      <c r="G61" s="182">
        <f t="shared" ref="G61:O61" si="22">SUM(G63)</f>
        <v>0</v>
      </c>
      <c r="H61" s="183">
        <f t="shared" si="22"/>
        <v>0</v>
      </c>
      <c r="I61" s="184">
        <f t="shared" si="22"/>
        <v>0</v>
      </c>
      <c r="J61" s="367">
        <f t="shared" si="22"/>
        <v>0</v>
      </c>
      <c r="K61" s="183">
        <f t="shared" si="22"/>
        <v>0</v>
      </c>
      <c r="L61" s="375">
        <f t="shared" si="22"/>
        <v>0</v>
      </c>
      <c r="M61" s="182">
        <f t="shared" si="22"/>
        <v>0</v>
      </c>
      <c r="N61" s="183">
        <f t="shared" si="22"/>
        <v>0</v>
      </c>
      <c r="O61" s="184">
        <f t="shared" si="22"/>
        <v>0</v>
      </c>
      <c r="P61" s="170">
        <f t="shared" si="3"/>
        <v>0</v>
      </c>
      <c r="Q61" s="170">
        <f t="shared" si="4"/>
        <v>0</v>
      </c>
      <c r="R61" s="170">
        <f t="shared" si="5"/>
        <v>0</v>
      </c>
      <c r="S61" s="182">
        <f t="shared" ref="S61:X61" si="23">SUM(S63)</f>
        <v>0</v>
      </c>
      <c r="T61" s="410">
        <f t="shared" si="23"/>
        <v>0</v>
      </c>
      <c r="U61" s="415">
        <f t="shared" si="23"/>
        <v>0</v>
      </c>
      <c r="V61" s="367">
        <f t="shared" si="23"/>
        <v>0</v>
      </c>
      <c r="W61" s="410">
        <f t="shared" si="23"/>
        <v>0</v>
      </c>
      <c r="X61" s="415">
        <f t="shared" si="23"/>
        <v>0</v>
      </c>
      <c r="Y61" s="180"/>
    </row>
    <row r="62" spans="1:25" s="126" customFormat="1" ht="16.5" customHeight="1" x14ac:dyDescent="0.25">
      <c r="A62" s="123"/>
      <c r="B62" s="119"/>
      <c r="C62" s="124"/>
      <c r="D62" s="125"/>
      <c r="E62" s="175" t="s">
        <v>193</v>
      </c>
      <c r="F62" s="176"/>
      <c r="G62" s="177"/>
      <c r="H62" s="178"/>
      <c r="I62" s="179"/>
      <c r="J62" s="366"/>
      <c r="K62" s="178"/>
      <c r="L62" s="287"/>
      <c r="M62" s="177"/>
      <c r="N62" s="178"/>
      <c r="O62" s="179"/>
      <c r="P62" s="170"/>
      <c r="Q62" s="170"/>
      <c r="R62" s="170"/>
      <c r="S62" s="177"/>
      <c r="T62" s="408"/>
      <c r="U62" s="409"/>
      <c r="V62" s="366"/>
      <c r="W62" s="408"/>
      <c r="X62" s="409"/>
      <c r="Y62" s="185"/>
    </row>
    <row r="63" spans="1:25" ht="52.5" customHeight="1" thickBot="1" x14ac:dyDescent="0.3">
      <c r="A63" s="123">
        <v>2151</v>
      </c>
      <c r="B63" s="119" t="s">
        <v>190</v>
      </c>
      <c r="C63" s="124">
        <v>5</v>
      </c>
      <c r="D63" s="125">
        <v>1</v>
      </c>
      <c r="E63" s="175" t="s">
        <v>791</v>
      </c>
      <c r="F63" s="176"/>
      <c r="G63" s="197">
        <f>SUM(H63:I63)</f>
        <v>0</v>
      </c>
      <c r="H63" s="198"/>
      <c r="I63" s="199"/>
      <c r="J63" s="370">
        <f>SUM(K63:L63)</f>
        <v>0</v>
      </c>
      <c r="K63" s="198"/>
      <c r="L63" s="376"/>
      <c r="M63" s="197">
        <f>SUM(N63:O63)</f>
        <v>0</v>
      </c>
      <c r="N63" s="198"/>
      <c r="O63" s="199"/>
      <c r="P63" s="170">
        <f t="shared" si="3"/>
        <v>0</v>
      </c>
      <c r="Q63" s="170">
        <f t="shared" si="4"/>
        <v>0</v>
      </c>
      <c r="R63" s="170">
        <f t="shared" si="5"/>
        <v>0</v>
      </c>
      <c r="S63" s="197">
        <f>SUM(T63:U63)</f>
        <v>0</v>
      </c>
      <c r="T63" s="389"/>
      <c r="U63" s="416"/>
      <c r="V63" s="370">
        <f>SUM(W63:X63)</f>
        <v>0</v>
      </c>
      <c r="W63" s="389"/>
      <c r="X63" s="416"/>
      <c r="Y63" s="180"/>
    </row>
    <row r="64" spans="1:25" ht="37.5" customHeight="1" x14ac:dyDescent="0.25">
      <c r="A64" s="137">
        <v>2160</v>
      </c>
      <c r="B64" s="159" t="s">
        <v>190</v>
      </c>
      <c r="C64" s="135">
        <v>6</v>
      </c>
      <c r="D64" s="136">
        <v>0</v>
      </c>
      <c r="E64" s="181" t="s">
        <v>198</v>
      </c>
      <c r="F64" s="166"/>
      <c r="G64" s="182">
        <f t="shared" ref="G64:O64" si="24">SUM(G66)</f>
        <v>66832.899999999994</v>
      </c>
      <c r="H64" s="183">
        <f t="shared" si="24"/>
        <v>25685.1</v>
      </c>
      <c r="I64" s="184">
        <f t="shared" si="24"/>
        <v>41147.800000000003</v>
      </c>
      <c r="J64" s="367">
        <f t="shared" si="24"/>
        <v>28161.3</v>
      </c>
      <c r="K64" s="183">
        <f t="shared" si="24"/>
        <v>19259</v>
      </c>
      <c r="L64" s="375">
        <f t="shared" si="24"/>
        <v>8902.2999999999993</v>
      </c>
      <c r="M64" s="182">
        <f t="shared" si="24"/>
        <v>29567</v>
      </c>
      <c r="N64" s="183">
        <f t="shared" si="24"/>
        <v>20220</v>
      </c>
      <c r="O64" s="184">
        <f t="shared" si="24"/>
        <v>9347</v>
      </c>
      <c r="P64" s="170">
        <f t="shared" si="3"/>
        <v>1405.7000000000007</v>
      </c>
      <c r="Q64" s="170">
        <f t="shared" si="4"/>
        <v>961</v>
      </c>
      <c r="R64" s="170">
        <f t="shared" si="5"/>
        <v>444.70000000000073</v>
      </c>
      <c r="S64" s="182">
        <f t="shared" ref="S64:X64" si="25">SUM(S66)</f>
        <v>31045</v>
      </c>
      <c r="T64" s="410">
        <f t="shared" si="25"/>
        <v>21231</v>
      </c>
      <c r="U64" s="415">
        <f t="shared" si="25"/>
        <v>9814</v>
      </c>
      <c r="V64" s="367">
        <f t="shared" si="25"/>
        <v>32597</v>
      </c>
      <c r="W64" s="410">
        <f t="shared" si="25"/>
        <v>22292</v>
      </c>
      <c r="X64" s="415">
        <f t="shared" si="25"/>
        <v>10305</v>
      </c>
      <c r="Y64" s="180"/>
    </row>
    <row r="65" spans="1:25" s="126" customFormat="1" ht="14.25" customHeight="1" x14ac:dyDescent="0.25">
      <c r="A65" s="123"/>
      <c r="B65" s="119"/>
      <c r="C65" s="124"/>
      <c r="D65" s="125"/>
      <c r="E65" s="175" t="s">
        <v>193</v>
      </c>
      <c r="F65" s="176"/>
      <c r="G65" s="177"/>
      <c r="H65" s="178"/>
      <c r="I65" s="179"/>
      <c r="J65" s="366"/>
      <c r="K65" s="178"/>
      <c r="L65" s="287"/>
      <c r="M65" s="177"/>
      <c r="N65" s="178"/>
      <c r="O65" s="179"/>
      <c r="P65" s="170"/>
      <c r="Q65" s="170"/>
      <c r="R65" s="170"/>
      <c r="S65" s="177"/>
      <c r="T65" s="408"/>
      <c r="U65" s="409"/>
      <c r="V65" s="366"/>
      <c r="W65" s="408"/>
      <c r="X65" s="409"/>
      <c r="Y65" s="185"/>
    </row>
    <row r="66" spans="1:25" ht="39" customHeight="1" x14ac:dyDescent="0.25">
      <c r="A66" s="127">
        <v>2161</v>
      </c>
      <c r="B66" s="128" t="s">
        <v>190</v>
      </c>
      <c r="C66" s="129">
        <v>6</v>
      </c>
      <c r="D66" s="130">
        <v>1</v>
      </c>
      <c r="E66" s="186" t="s">
        <v>792</v>
      </c>
      <c r="F66" s="176"/>
      <c r="G66" s="187">
        <f>SUM(H66:I66)</f>
        <v>66832.899999999994</v>
      </c>
      <c r="H66" s="188">
        <v>25685.1</v>
      </c>
      <c r="I66" s="379">
        <v>41147.800000000003</v>
      </c>
      <c r="J66" s="368">
        <f>SUM(K66:L66)</f>
        <v>28161.3</v>
      </c>
      <c r="K66" s="188">
        <f>K67+K68+K69+K70+K71+K72+K73+K74+K75+K76+K77</f>
        <v>19259</v>
      </c>
      <c r="L66" s="379">
        <f>L67+L68+L69+L70+L71+L72+L73+L74+L75+L76+L77+L78+L81+L83</f>
        <v>8902.2999999999993</v>
      </c>
      <c r="M66" s="187">
        <f>SUM(N66:O66)</f>
        <v>29567</v>
      </c>
      <c r="N66" s="188">
        <f>N67+N68+N69+N70+N71+N72+N73+N74+N75+N76+N77</f>
        <v>20220</v>
      </c>
      <c r="O66" s="189">
        <f>O67+O68+O69+O70+O71+O72+O73+O74+O75+O76+O77+O78+O81+O83</f>
        <v>9347</v>
      </c>
      <c r="P66" s="170">
        <f t="shared" si="3"/>
        <v>1405.7000000000007</v>
      </c>
      <c r="Q66" s="170">
        <f t="shared" si="4"/>
        <v>961</v>
      </c>
      <c r="R66" s="170">
        <f t="shared" si="5"/>
        <v>444.70000000000073</v>
      </c>
      <c r="S66" s="187">
        <f>SUM(T66:U66)</f>
        <v>31045</v>
      </c>
      <c r="T66" s="419">
        <f>T67+T68+T69+T70+T71+T72+T73+T74+T75+T76+T77</f>
        <v>21231</v>
      </c>
      <c r="U66" s="420">
        <f>U67+U68+U69+U70+U71+U72+U73+U74+U75+U76+U77+U78+U81+U83</f>
        <v>9814</v>
      </c>
      <c r="V66" s="368">
        <f>SUM(W66:X66)</f>
        <v>32597</v>
      </c>
      <c r="W66" s="419">
        <f>W67+W68+W69+W70+W71+W72+W73+W74+W75+W76+W77</f>
        <v>22292</v>
      </c>
      <c r="X66" s="420">
        <f>X67+X68+X69+X70+X71+X72+X73+X74+X75+X76+X77+X78+X81+X83</f>
        <v>10305</v>
      </c>
      <c r="Y66" s="180"/>
    </row>
    <row r="67" spans="1:25" ht="24.95" customHeight="1" x14ac:dyDescent="0.25">
      <c r="A67" s="131"/>
      <c r="B67" s="124"/>
      <c r="C67" s="124"/>
      <c r="D67" s="124"/>
      <c r="E67" s="191" t="s">
        <v>946</v>
      </c>
      <c r="F67" s="156" t="s">
        <v>261</v>
      </c>
      <c r="G67" s="187">
        <f t="shared" ref="G67:G83" si="26">SUM(H67:I67)</f>
        <v>0</v>
      </c>
      <c r="H67" s="178"/>
      <c r="I67" s="179"/>
      <c r="J67" s="368">
        <f t="shared" ref="J67:J75" si="27">SUM(K67:L67)</f>
        <v>539</v>
      </c>
      <c r="K67" s="178">
        <v>539</v>
      </c>
      <c r="L67" s="287">
        <v>0</v>
      </c>
      <c r="M67" s="187">
        <f>SUM(N67:O67)</f>
        <v>565</v>
      </c>
      <c r="N67" s="178">
        <v>565</v>
      </c>
      <c r="O67" s="179">
        <v>0</v>
      </c>
      <c r="P67" s="170">
        <f t="shared" si="3"/>
        <v>26</v>
      </c>
      <c r="Q67" s="170">
        <f t="shared" si="4"/>
        <v>26</v>
      </c>
      <c r="R67" s="170">
        <f t="shared" si="5"/>
        <v>0</v>
      </c>
      <c r="S67" s="187">
        <f t="shared" ref="S67:S74" si="28">SUM(T67:U67)</f>
        <v>593</v>
      </c>
      <c r="T67" s="408">
        <v>593</v>
      </c>
      <c r="U67" s="409">
        <v>0</v>
      </c>
      <c r="V67" s="368">
        <f t="shared" ref="V67:V75" si="29">SUM(W67:X67)</f>
        <v>623</v>
      </c>
      <c r="W67" s="408">
        <v>623</v>
      </c>
      <c r="X67" s="409">
        <v>0</v>
      </c>
      <c r="Y67" s="180"/>
    </row>
    <row r="68" spans="1:25" ht="24.95" customHeight="1" x14ac:dyDescent="0.25">
      <c r="A68" s="131"/>
      <c r="B68" s="124"/>
      <c r="C68" s="124"/>
      <c r="D68" s="124"/>
      <c r="E68" s="191" t="s">
        <v>787</v>
      </c>
      <c r="F68" s="156" t="s">
        <v>264</v>
      </c>
      <c r="G68" s="187">
        <f t="shared" si="26"/>
        <v>0</v>
      </c>
      <c r="H68" s="178"/>
      <c r="I68" s="179"/>
      <c r="J68" s="368">
        <f t="shared" si="27"/>
        <v>3100</v>
      </c>
      <c r="K68" s="178">
        <v>3100</v>
      </c>
      <c r="L68" s="287">
        <v>0</v>
      </c>
      <c r="M68" s="187">
        <f t="shared" ref="M68:M75" si="30">SUM(N68:O68)</f>
        <v>3255</v>
      </c>
      <c r="N68" s="178">
        <v>3255</v>
      </c>
      <c r="O68" s="179">
        <v>0</v>
      </c>
      <c r="P68" s="170">
        <f t="shared" si="3"/>
        <v>155</v>
      </c>
      <c r="Q68" s="170">
        <f t="shared" si="4"/>
        <v>155</v>
      </c>
      <c r="R68" s="170">
        <f t="shared" si="5"/>
        <v>0</v>
      </c>
      <c r="S68" s="187">
        <f t="shared" si="28"/>
        <v>3418</v>
      </c>
      <c r="T68" s="408">
        <v>3418</v>
      </c>
      <c r="U68" s="409">
        <v>0</v>
      </c>
      <c r="V68" s="368">
        <f t="shared" si="29"/>
        <v>3588</v>
      </c>
      <c r="W68" s="408">
        <v>3588</v>
      </c>
      <c r="X68" s="409">
        <v>0</v>
      </c>
      <c r="Y68" s="180"/>
    </row>
    <row r="69" spans="1:25" ht="24.95" customHeight="1" x14ac:dyDescent="0.25">
      <c r="A69" s="131"/>
      <c r="B69" s="124"/>
      <c r="C69" s="124"/>
      <c r="D69" s="124"/>
      <c r="E69" s="191" t="s">
        <v>945</v>
      </c>
      <c r="F69" s="156" t="s">
        <v>265</v>
      </c>
      <c r="G69" s="187">
        <f t="shared" si="26"/>
        <v>0</v>
      </c>
      <c r="H69" s="178"/>
      <c r="I69" s="179"/>
      <c r="J69" s="368">
        <f t="shared" si="27"/>
        <v>7570</v>
      </c>
      <c r="K69" s="178">
        <v>7570</v>
      </c>
      <c r="L69" s="287">
        <v>0</v>
      </c>
      <c r="M69" s="187">
        <f t="shared" si="30"/>
        <v>7948</v>
      </c>
      <c r="N69" s="178">
        <v>7948</v>
      </c>
      <c r="O69" s="179">
        <v>0</v>
      </c>
      <c r="P69" s="170">
        <f t="shared" si="3"/>
        <v>378</v>
      </c>
      <c r="Q69" s="170">
        <f t="shared" si="4"/>
        <v>378</v>
      </c>
      <c r="R69" s="170">
        <f t="shared" si="5"/>
        <v>0</v>
      </c>
      <c r="S69" s="187">
        <f t="shared" si="28"/>
        <v>8345</v>
      </c>
      <c r="T69" s="408">
        <v>8345</v>
      </c>
      <c r="U69" s="409">
        <v>0</v>
      </c>
      <c r="V69" s="368">
        <f t="shared" si="29"/>
        <v>8762</v>
      </c>
      <c r="W69" s="408">
        <v>8762</v>
      </c>
      <c r="X69" s="409">
        <v>0</v>
      </c>
      <c r="Y69" s="180"/>
    </row>
    <row r="70" spans="1:25" ht="24.95" customHeight="1" x14ac:dyDescent="0.25">
      <c r="A70" s="131"/>
      <c r="B70" s="124"/>
      <c r="C70" s="124"/>
      <c r="D70" s="124"/>
      <c r="E70" s="191" t="s">
        <v>1043</v>
      </c>
      <c r="F70" s="156" t="s">
        <v>252</v>
      </c>
      <c r="G70" s="187">
        <f t="shared" si="26"/>
        <v>0</v>
      </c>
      <c r="H70" s="178"/>
      <c r="I70" s="179"/>
      <c r="J70" s="368">
        <f t="shared" si="27"/>
        <v>50</v>
      </c>
      <c r="K70" s="178">
        <v>50</v>
      </c>
      <c r="L70" s="287">
        <v>0</v>
      </c>
      <c r="M70" s="187">
        <f t="shared" si="30"/>
        <v>52</v>
      </c>
      <c r="N70" s="178">
        <v>52</v>
      </c>
      <c r="O70" s="179">
        <v>0</v>
      </c>
      <c r="P70" s="170">
        <f t="shared" si="3"/>
        <v>2</v>
      </c>
      <c r="Q70" s="170">
        <f t="shared" si="4"/>
        <v>2</v>
      </c>
      <c r="R70" s="170">
        <f t="shared" si="5"/>
        <v>0</v>
      </c>
      <c r="S70" s="187">
        <f t="shared" si="28"/>
        <v>55</v>
      </c>
      <c r="T70" s="408">
        <v>55</v>
      </c>
      <c r="U70" s="409">
        <v>0</v>
      </c>
      <c r="V70" s="368">
        <f t="shared" si="29"/>
        <v>58</v>
      </c>
      <c r="W70" s="408">
        <v>58</v>
      </c>
      <c r="X70" s="409">
        <v>0</v>
      </c>
      <c r="Y70" s="180"/>
    </row>
    <row r="71" spans="1:25" ht="24.95" customHeight="1" x14ac:dyDescent="0.25">
      <c r="A71" s="131"/>
      <c r="B71" s="124"/>
      <c r="C71" s="124"/>
      <c r="D71" s="124"/>
      <c r="E71" s="191" t="s">
        <v>943</v>
      </c>
      <c r="F71" s="156" t="s">
        <v>271</v>
      </c>
      <c r="G71" s="187">
        <f t="shared" si="26"/>
        <v>0</v>
      </c>
      <c r="H71" s="178"/>
      <c r="I71" s="179"/>
      <c r="J71" s="368">
        <f t="shared" si="27"/>
        <v>2000</v>
      </c>
      <c r="K71" s="178">
        <v>2000</v>
      </c>
      <c r="L71" s="287">
        <v>0</v>
      </c>
      <c r="M71" s="187">
        <f t="shared" si="30"/>
        <v>2100</v>
      </c>
      <c r="N71" s="178">
        <v>2100</v>
      </c>
      <c r="O71" s="179">
        <v>0</v>
      </c>
      <c r="P71" s="170">
        <f t="shared" si="3"/>
        <v>100</v>
      </c>
      <c r="Q71" s="170">
        <f t="shared" si="4"/>
        <v>100</v>
      </c>
      <c r="R71" s="170">
        <f t="shared" si="5"/>
        <v>0</v>
      </c>
      <c r="S71" s="187">
        <f t="shared" si="28"/>
        <v>2205</v>
      </c>
      <c r="T71" s="408">
        <v>2205</v>
      </c>
      <c r="U71" s="409">
        <v>0</v>
      </c>
      <c r="V71" s="368">
        <f t="shared" si="29"/>
        <v>2315</v>
      </c>
      <c r="W71" s="408">
        <v>2315</v>
      </c>
      <c r="X71" s="409">
        <v>0</v>
      </c>
      <c r="Y71" s="180"/>
    </row>
    <row r="72" spans="1:25" ht="39.75" customHeight="1" x14ac:dyDescent="0.25">
      <c r="A72" s="131"/>
      <c r="B72" s="124"/>
      <c r="C72" s="124"/>
      <c r="D72" s="124"/>
      <c r="E72" s="157" t="s">
        <v>1044</v>
      </c>
      <c r="F72" s="158">
        <v>4819</v>
      </c>
      <c r="G72" s="187">
        <f t="shared" si="26"/>
        <v>0</v>
      </c>
      <c r="H72" s="178"/>
      <c r="I72" s="179"/>
      <c r="J72" s="368">
        <f t="shared" si="27"/>
        <v>4000</v>
      </c>
      <c r="K72" s="178">
        <v>4000</v>
      </c>
      <c r="L72" s="287">
        <v>0</v>
      </c>
      <c r="M72" s="187">
        <f t="shared" si="30"/>
        <v>4200</v>
      </c>
      <c r="N72" s="178">
        <v>4200</v>
      </c>
      <c r="O72" s="179">
        <v>0</v>
      </c>
      <c r="P72" s="170">
        <f t="shared" si="3"/>
        <v>200</v>
      </c>
      <c r="Q72" s="170">
        <f t="shared" si="4"/>
        <v>200</v>
      </c>
      <c r="R72" s="170">
        <f t="shared" si="5"/>
        <v>0</v>
      </c>
      <c r="S72" s="187">
        <f t="shared" si="28"/>
        <v>4410</v>
      </c>
      <c r="T72" s="408">
        <v>4410</v>
      </c>
      <c r="U72" s="409">
        <v>0</v>
      </c>
      <c r="V72" s="368">
        <f t="shared" si="29"/>
        <v>4631</v>
      </c>
      <c r="W72" s="408">
        <v>4631</v>
      </c>
      <c r="X72" s="409">
        <v>0</v>
      </c>
      <c r="Y72" s="180"/>
    </row>
    <row r="73" spans="1:25" ht="24.95" customHeight="1" x14ac:dyDescent="0.25">
      <c r="A73" s="131"/>
      <c r="B73" s="124"/>
      <c r="C73" s="124"/>
      <c r="D73" s="124"/>
      <c r="E73" s="157" t="s">
        <v>1045</v>
      </c>
      <c r="F73" s="158">
        <v>4823</v>
      </c>
      <c r="G73" s="187">
        <f t="shared" si="26"/>
        <v>0</v>
      </c>
      <c r="H73" s="178"/>
      <c r="I73" s="179"/>
      <c r="J73" s="368">
        <f t="shared" si="27"/>
        <v>2000</v>
      </c>
      <c r="K73" s="178">
        <v>2000</v>
      </c>
      <c r="L73" s="287">
        <v>0</v>
      </c>
      <c r="M73" s="187">
        <f t="shared" si="30"/>
        <v>2100</v>
      </c>
      <c r="N73" s="178">
        <v>2100</v>
      </c>
      <c r="O73" s="179">
        <v>0</v>
      </c>
      <c r="P73" s="170">
        <f t="shared" si="3"/>
        <v>100</v>
      </c>
      <c r="Q73" s="170">
        <f t="shared" si="4"/>
        <v>100</v>
      </c>
      <c r="R73" s="170">
        <f t="shared" si="5"/>
        <v>0</v>
      </c>
      <c r="S73" s="187">
        <f t="shared" si="28"/>
        <v>2205</v>
      </c>
      <c r="T73" s="408">
        <v>2205</v>
      </c>
      <c r="U73" s="409">
        <v>0</v>
      </c>
      <c r="V73" s="368">
        <f t="shared" si="29"/>
        <v>2315</v>
      </c>
      <c r="W73" s="408">
        <v>2315</v>
      </c>
      <c r="X73" s="409">
        <v>0</v>
      </c>
      <c r="Y73" s="180"/>
    </row>
    <row r="74" spans="1:25" ht="24.95" customHeight="1" x14ac:dyDescent="0.25">
      <c r="A74" s="131"/>
      <c r="B74" s="124"/>
      <c r="C74" s="124"/>
      <c r="D74" s="124"/>
      <c r="E74" s="191" t="s">
        <v>950</v>
      </c>
      <c r="F74" s="158">
        <v>5122</v>
      </c>
      <c r="G74" s="187">
        <f t="shared" si="26"/>
        <v>0</v>
      </c>
      <c r="H74" s="178"/>
      <c r="I74" s="179"/>
      <c r="J74" s="368">
        <f t="shared" si="27"/>
        <v>329</v>
      </c>
      <c r="K74" s="178"/>
      <c r="L74" s="287">
        <v>329</v>
      </c>
      <c r="M74" s="187">
        <f t="shared" si="30"/>
        <v>345</v>
      </c>
      <c r="N74" s="178"/>
      <c r="O74" s="179">
        <v>345</v>
      </c>
      <c r="P74" s="170">
        <f t="shared" si="3"/>
        <v>16</v>
      </c>
      <c r="Q74" s="170">
        <f t="shared" si="4"/>
        <v>0</v>
      </c>
      <c r="R74" s="170">
        <f t="shared" si="5"/>
        <v>16</v>
      </c>
      <c r="S74" s="187">
        <f t="shared" si="28"/>
        <v>362</v>
      </c>
      <c r="T74" s="408">
        <v>0</v>
      </c>
      <c r="U74" s="409">
        <v>362</v>
      </c>
      <c r="V74" s="368">
        <f t="shared" si="29"/>
        <v>380</v>
      </c>
      <c r="W74" s="408"/>
      <c r="X74" s="409">
        <v>380</v>
      </c>
      <c r="Y74" s="180"/>
    </row>
    <row r="75" spans="1:25" ht="24.95" customHeight="1" x14ac:dyDescent="0.25">
      <c r="A75" s="131"/>
      <c r="B75" s="124"/>
      <c r="C75" s="124"/>
      <c r="D75" s="124"/>
      <c r="E75" s="191" t="s">
        <v>1037</v>
      </c>
      <c r="F75" s="156" t="s">
        <v>289</v>
      </c>
      <c r="G75" s="187">
        <f t="shared" si="26"/>
        <v>0</v>
      </c>
      <c r="H75" s="178"/>
      <c r="I75" s="179"/>
      <c r="J75" s="368">
        <f t="shared" si="27"/>
        <v>8573.2999999999993</v>
      </c>
      <c r="K75" s="178"/>
      <c r="L75" s="287">
        <v>8573.2999999999993</v>
      </c>
      <c r="M75" s="187">
        <f t="shared" si="30"/>
        <v>9002</v>
      </c>
      <c r="N75" s="178"/>
      <c r="O75" s="179">
        <v>9002</v>
      </c>
      <c r="P75" s="170">
        <f t="shared" si="3"/>
        <v>428.70000000000073</v>
      </c>
      <c r="Q75" s="170">
        <f t="shared" si="4"/>
        <v>0</v>
      </c>
      <c r="R75" s="170">
        <f t="shared" si="5"/>
        <v>428.70000000000073</v>
      </c>
      <c r="S75" s="187"/>
      <c r="T75" s="408"/>
      <c r="U75" s="409">
        <v>9452</v>
      </c>
      <c r="V75" s="368">
        <f t="shared" si="29"/>
        <v>9925</v>
      </c>
      <c r="W75" s="408"/>
      <c r="X75" s="409">
        <v>9925</v>
      </c>
      <c r="Y75" s="180"/>
    </row>
    <row r="76" spans="1:25" ht="37.5" customHeight="1" x14ac:dyDescent="0.25">
      <c r="A76" s="133"/>
      <c r="B76" s="119"/>
      <c r="C76" s="124"/>
      <c r="D76" s="124"/>
      <c r="E76" s="191" t="s">
        <v>942</v>
      </c>
      <c r="F76" s="156" t="s">
        <v>284</v>
      </c>
      <c r="G76" s="187">
        <f t="shared" si="26"/>
        <v>0</v>
      </c>
      <c r="H76" s="178"/>
      <c r="I76" s="179"/>
      <c r="J76" s="368">
        <f t="shared" ref="J76:J83" si="31">SUM(K76:L76)</f>
        <v>0</v>
      </c>
      <c r="K76" s="178"/>
      <c r="L76" s="287"/>
      <c r="M76" s="187">
        <f t="shared" ref="M76:M83" si="32">SUM(N76:O76)</f>
        <v>0</v>
      </c>
      <c r="N76" s="178"/>
      <c r="O76" s="179"/>
      <c r="P76" s="170">
        <f t="shared" ref="P76:P138" si="33">M76-J76</f>
        <v>0</v>
      </c>
      <c r="Q76" s="170">
        <f t="shared" ref="Q76:Q138" si="34">N76-K76</f>
        <v>0</v>
      </c>
      <c r="R76" s="170">
        <f t="shared" ref="R76:R138" si="35">O76-L76</f>
        <v>0</v>
      </c>
      <c r="S76" s="187">
        <f t="shared" ref="S76:S83" si="36">SUM(T76:U76)</f>
        <v>0</v>
      </c>
      <c r="T76" s="408"/>
      <c r="U76" s="409"/>
      <c r="V76" s="368">
        <f t="shared" ref="V76:V83" si="37">SUM(W76:X76)</f>
        <v>0</v>
      </c>
      <c r="W76" s="408"/>
      <c r="X76" s="409"/>
      <c r="Y76" s="180"/>
    </row>
    <row r="77" spans="1:25" ht="24.95" customHeight="1" x14ac:dyDescent="0.25">
      <c r="A77" s="133"/>
      <c r="B77" s="119"/>
      <c r="C77" s="124"/>
      <c r="D77" s="124"/>
      <c r="E77" s="191" t="s">
        <v>941</v>
      </c>
      <c r="F77" s="156" t="s">
        <v>285</v>
      </c>
      <c r="G77" s="187">
        <f t="shared" si="26"/>
        <v>0</v>
      </c>
      <c r="H77" s="178"/>
      <c r="I77" s="179"/>
      <c r="J77" s="368">
        <f t="shared" si="31"/>
        <v>0</v>
      </c>
      <c r="K77" s="178"/>
      <c r="L77" s="287"/>
      <c r="M77" s="187">
        <f t="shared" si="32"/>
        <v>0</v>
      </c>
      <c r="N77" s="178"/>
      <c r="O77" s="179"/>
      <c r="P77" s="170">
        <f t="shared" si="33"/>
        <v>0</v>
      </c>
      <c r="Q77" s="170">
        <f t="shared" si="34"/>
        <v>0</v>
      </c>
      <c r="R77" s="170">
        <f t="shared" si="35"/>
        <v>0</v>
      </c>
      <c r="S77" s="187">
        <f t="shared" si="36"/>
        <v>0</v>
      </c>
      <c r="T77" s="408"/>
      <c r="U77" s="409"/>
      <c r="V77" s="368">
        <f t="shared" si="37"/>
        <v>0</v>
      </c>
      <c r="W77" s="408"/>
      <c r="X77" s="409"/>
      <c r="Y77" s="180"/>
    </row>
    <row r="78" spans="1:25" ht="24.95" customHeight="1" x14ac:dyDescent="0.25">
      <c r="A78" s="133"/>
      <c r="B78" s="119"/>
      <c r="C78" s="124"/>
      <c r="D78" s="124"/>
      <c r="E78" s="203" t="s">
        <v>939</v>
      </c>
      <c r="F78" s="204" t="s">
        <v>940</v>
      </c>
      <c r="G78" s="187">
        <f t="shared" si="26"/>
        <v>0</v>
      </c>
      <c r="H78" s="178"/>
      <c r="I78" s="179">
        <f>SUM(I79+I80)</f>
        <v>0</v>
      </c>
      <c r="J78" s="368">
        <f t="shared" si="31"/>
        <v>0</v>
      </c>
      <c r="K78" s="178"/>
      <c r="L78" s="287">
        <f>SUM(L79+L80)</f>
        <v>0</v>
      </c>
      <c r="M78" s="187">
        <f t="shared" si="32"/>
        <v>0</v>
      </c>
      <c r="N78" s="178"/>
      <c r="O78" s="179">
        <f>SUM(O79+O80)</f>
        <v>0</v>
      </c>
      <c r="P78" s="170">
        <f t="shared" si="33"/>
        <v>0</v>
      </c>
      <c r="Q78" s="170">
        <f t="shared" si="34"/>
        <v>0</v>
      </c>
      <c r="R78" s="170">
        <f t="shared" si="35"/>
        <v>0</v>
      </c>
      <c r="S78" s="187">
        <f t="shared" si="36"/>
        <v>0</v>
      </c>
      <c r="T78" s="408"/>
      <c r="U78" s="409">
        <f>SUM(U79+U80)</f>
        <v>0</v>
      </c>
      <c r="V78" s="368">
        <f t="shared" si="37"/>
        <v>0</v>
      </c>
      <c r="W78" s="408"/>
      <c r="X78" s="409">
        <f>SUM(X79+X80)</f>
        <v>0</v>
      </c>
      <c r="Y78" s="180"/>
    </row>
    <row r="79" spans="1:25" ht="24.95" customHeight="1" x14ac:dyDescent="0.25">
      <c r="A79" s="133"/>
      <c r="B79" s="119"/>
      <c r="C79" s="124"/>
      <c r="D79" s="124"/>
      <c r="E79" s="191" t="s">
        <v>938</v>
      </c>
      <c r="F79" s="156" t="s">
        <v>288</v>
      </c>
      <c r="G79" s="187">
        <f t="shared" si="26"/>
        <v>0</v>
      </c>
      <c r="H79" s="178"/>
      <c r="I79" s="179"/>
      <c r="J79" s="368">
        <f t="shared" si="31"/>
        <v>0</v>
      </c>
      <c r="K79" s="178"/>
      <c r="L79" s="287"/>
      <c r="M79" s="187">
        <f t="shared" si="32"/>
        <v>0</v>
      </c>
      <c r="N79" s="178"/>
      <c r="O79" s="179"/>
      <c r="P79" s="170">
        <f t="shared" si="33"/>
        <v>0</v>
      </c>
      <c r="Q79" s="170">
        <f t="shared" si="34"/>
        <v>0</v>
      </c>
      <c r="R79" s="170">
        <f t="shared" si="35"/>
        <v>0</v>
      </c>
      <c r="S79" s="187">
        <f t="shared" si="36"/>
        <v>0</v>
      </c>
      <c r="T79" s="408"/>
      <c r="U79" s="409"/>
      <c r="V79" s="368">
        <f t="shared" si="37"/>
        <v>0</v>
      </c>
      <c r="W79" s="408"/>
      <c r="X79" s="409"/>
      <c r="Y79" s="180"/>
    </row>
    <row r="80" spans="1:25" ht="33.75" customHeight="1" x14ac:dyDescent="0.25">
      <c r="A80" s="133"/>
      <c r="B80" s="119"/>
      <c r="C80" s="124"/>
      <c r="D80" s="124"/>
      <c r="E80" s="191" t="s">
        <v>937</v>
      </c>
      <c r="F80" s="156" t="s">
        <v>288</v>
      </c>
      <c r="G80" s="187">
        <f t="shared" si="26"/>
        <v>0</v>
      </c>
      <c r="H80" s="178"/>
      <c r="I80" s="179"/>
      <c r="J80" s="368">
        <f t="shared" si="31"/>
        <v>0</v>
      </c>
      <c r="K80" s="178"/>
      <c r="L80" s="287"/>
      <c r="M80" s="187">
        <f t="shared" si="32"/>
        <v>0</v>
      </c>
      <c r="N80" s="178"/>
      <c r="O80" s="179"/>
      <c r="P80" s="170">
        <f t="shared" si="33"/>
        <v>0</v>
      </c>
      <c r="Q80" s="170">
        <f t="shared" si="34"/>
        <v>0</v>
      </c>
      <c r="R80" s="170">
        <f t="shared" si="35"/>
        <v>0</v>
      </c>
      <c r="S80" s="187">
        <f t="shared" si="36"/>
        <v>0</v>
      </c>
      <c r="T80" s="408"/>
      <c r="U80" s="409"/>
      <c r="V80" s="368">
        <f t="shared" si="37"/>
        <v>0</v>
      </c>
      <c r="W80" s="408"/>
      <c r="X80" s="409"/>
      <c r="Y80" s="180"/>
    </row>
    <row r="81" spans="1:25" ht="27.75" customHeight="1" x14ac:dyDescent="0.25">
      <c r="A81" s="133"/>
      <c r="B81" s="119"/>
      <c r="C81" s="124"/>
      <c r="D81" s="124"/>
      <c r="E81" s="191" t="s">
        <v>936</v>
      </c>
      <c r="F81" s="156" t="s">
        <v>935</v>
      </c>
      <c r="G81" s="187">
        <f t="shared" si="26"/>
        <v>0</v>
      </c>
      <c r="H81" s="178"/>
      <c r="I81" s="179">
        <f>SUM(I82)</f>
        <v>0</v>
      </c>
      <c r="J81" s="368">
        <f t="shared" si="31"/>
        <v>0</v>
      </c>
      <c r="K81" s="178"/>
      <c r="L81" s="287">
        <f>SUM(L82)</f>
        <v>0</v>
      </c>
      <c r="M81" s="187">
        <f t="shared" si="32"/>
        <v>0</v>
      </c>
      <c r="N81" s="178"/>
      <c r="O81" s="179">
        <f>SUM(O82)</f>
        <v>0</v>
      </c>
      <c r="P81" s="170">
        <f t="shared" si="33"/>
        <v>0</v>
      </c>
      <c r="Q81" s="170">
        <f t="shared" si="34"/>
        <v>0</v>
      </c>
      <c r="R81" s="170">
        <f t="shared" si="35"/>
        <v>0</v>
      </c>
      <c r="S81" s="187">
        <f t="shared" si="36"/>
        <v>0</v>
      </c>
      <c r="T81" s="408"/>
      <c r="U81" s="409">
        <f>SUM(U82)</f>
        <v>0</v>
      </c>
      <c r="V81" s="368">
        <f t="shared" si="37"/>
        <v>0</v>
      </c>
      <c r="W81" s="408"/>
      <c r="X81" s="409">
        <f>SUM(X82)</f>
        <v>0</v>
      </c>
      <c r="Y81" s="180"/>
    </row>
    <row r="82" spans="1:25" ht="48" customHeight="1" x14ac:dyDescent="0.25">
      <c r="A82" s="133"/>
      <c r="B82" s="119"/>
      <c r="C82" s="124"/>
      <c r="D82" s="124"/>
      <c r="E82" s="217" t="s">
        <v>793</v>
      </c>
      <c r="F82" s="205"/>
      <c r="G82" s="187">
        <f t="shared" si="26"/>
        <v>0</v>
      </c>
      <c r="H82" s="178"/>
      <c r="I82" s="179"/>
      <c r="J82" s="368">
        <f t="shared" si="31"/>
        <v>0</v>
      </c>
      <c r="K82" s="178"/>
      <c r="L82" s="287"/>
      <c r="M82" s="187">
        <f t="shared" si="32"/>
        <v>0</v>
      </c>
      <c r="N82" s="178"/>
      <c r="O82" s="179"/>
      <c r="P82" s="170">
        <f t="shared" si="33"/>
        <v>0</v>
      </c>
      <c r="Q82" s="170">
        <f t="shared" si="34"/>
        <v>0</v>
      </c>
      <c r="R82" s="170">
        <f t="shared" si="35"/>
        <v>0</v>
      </c>
      <c r="S82" s="187">
        <f t="shared" si="36"/>
        <v>0</v>
      </c>
      <c r="T82" s="408"/>
      <c r="U82" s="409"/>
      <c r="V82" s="368">
        <f t="shared" si="37"/>
        <v>0</v>
      </c>
      <c r="W82" s="408"/>
      <c r="X82" s="409"/>
      <c r="Y82" s="180"/>
    </row>
    <row r="83" spans="1:25" ht="26.25" customHeight="1" x14ac:dyDescent="0.25">
      <c r="A83" s="133"/>
      <c r="B83" s="119"/>
      <c r="C83" s="124"/>
      <c r="D83" s="124"/>
      <c r="E83" s="191" t="s">
        <v>934</v>
      </c>
      <c r="F83" s="156" t="s">
        <v>294</v>
      </c>
      <c r="G83" s="187">
        <f t="shared" si="26"/>
        <v>0</v>
      </c>
      <c r="H83" s="178"/>
      <c r="I83" s="179"/>
      <c r="J83" s="368">
        <f t="shared" si="31"/>
        <v>0</v>
      </c>
      <c r="K83" s="178"/>
      <c r="L83" s="287"/>
      <c r="M83" s="187">
        <f t="shared" si="32"/>
        <v>0</v>
      </c>
      <c r="N83" s="178"/>
      <c r="O83" s="179"/>
      <c r="P83" s="170">
        <f t="shared" si="33"/>
        <v>0</v>
      </c>
      <c r="Q83" s="170">
        <f t="shared" si="34"/>
        <v>0</v>
      </c>
      <c r="R83" s="170">
        <f t="shared" si="35"/>
        <v>0</v>
      </c>
      <c r="S83" s="187">
        <f t="shared" si="36"/>
        <v>0</v>
      </c>
      <c r="T83" s="408"/>
      <c r="U83" s="409"/>
      <c r="V83" s="368">
        <f t="shared" si="37"/>
        <v>0</v>
      </c>
      <c r="W83" s="408"/>
      <c r="X83" s="409"/>
      <c r="Y83" s="180"/>
    </row>
    <row r="84" spans="1:25" x14ac:dyDescent="0.25">
      <c r="A84" s="137">
        <v>2170</v>
      </c>
      <c r="B84" s="159" t="s">
        <v>190</v>
      </c>
      <c r="C84" s="135">
        <v>7</v>
      </c>
      <c r="D84" s="136">
        <v>0</v>
      </c>
      <c r="E84" s="181" t="s">
        <v>794</v>
      </c>
      <c r="F84" s="166"/>
      <c r="G84" s="182">
        <f t="shared" ref="G84:O84" si="38">SUM(G86)</f>
        <v>0</v>
      </c>
      <c r="H84" s="183">
        <f t="shared" si="38"/>
        <v>0</v>
      </c>
      <c r="I84" s="184">
        <f t="shared" si="38"/>
        <v>0</v>
      </c>
      <c r="J84" s="367">
        <f t="shared" si="38"/>
        <v>0</v>
      </c>
      <c r="K84" s="183">
        <f t="shared" si="38"/>
        <v>0</v>
      </c>
      <c r="L84" s="375">
        <f t="shared" si="38"/>
        <v>0</v>
      </c>
      <c r="M84" s="182">
        <f t="shared" si="38"/>
        <v>0</v>
      </c>
      <c r="N84" s="183">
        <f t="shared" si="38"/>
        <v>0</v>
      </c>
      <c r="O84" s="184">
        <f t="shared" si="38"/>
        <v>0</v>
      </c>
      <c r="P84" s="170">
        <f t="shared" si="33"/>
        <v>0</v>
      </c>
      <c r="Q84" s="170">
        <f t="shared" si="34"/>
        <v>0</v>
      </c>
      <c r="R84" s="170">
        <f t="shared" si="35"/>
        <v>0</v>
      </c>
      <c r="S84" s="182">
        <f t="shared" ref="S84:X84" si="39">SUM(S86)</f>
        <v>0</v>
      </c>
      <c r="T84" s="410">
        <f t="shared" si="39"/>
        <v>0</v>
      </c>
      <c r="U84" s="415">
        <f t="shared" si="39"/>
        <v>0</v>
      </c>
      <c r="V84" s="367">
        <f t="shared" si="39"/>
        <v>0</v>
      </c>
      <c r="W84" s="410">
        <f t="shared" si="39"/>
        <v>0</v>
      </c>
      <c r="X84" s="415">
        <f t="shared" si="39"/>
        <v>0</v>
      </c>
      <c r="Y84" s="180"/>
    </row>
    <row r="85" spans="1:25" s="126" customFormat="1" ht="14.25" customHeight="1" x14ac:dyDescent="0.25">
      <c r="A85" s="123"/>
      <c r="B85" s="119"/>
      <c r="C85" s="124"/>
      <c r="D85" s="125"/>
      <c r="E85" s="175" t="s">
        <v>193</v>
      </c>
      <c r="F85" s="176"/>
      <c r="G85" s="177"/>
      <c r="H85" s="178"/>
      <c r="I85" s="179"/>
      <c r="J85" s="366"/>
      <c r="K85" s="178"/>
      <c r="L85" s="287"/>
      <c r="M85" s="177"/>
      <c r="N85" s="178"/>
      <c r="O85" s="179"/>
      <c r="P85" s="170"/>
      <c r="Q85" s="170"/>
      <c r="R85" s="170"/>
      <c r="S85" s="177"/>
      <c r="T85" s="408"/>
      <c r="U85" s="409"/>
      <c r="V85" s="366"/>
      <c r="W85" s="408"/>
      <c r="X85" s="409"/>
      <c r="Y85" s="185"/>
    </row>
    <row r="86" spans="1:25" ht="16.5" thickBot="1" x14ac:dyDescent="0.3">
      <c r="A86" s="123">
        <v>2171</v>
      </c>
      <c r="B86" s="119" t="s">
        <v>190</v>
      </c>
      <c r="C86" s="124">
        <v>7</v>
      </c>
      <c r="D86" s="125">
        <v>1</v>
      </c>
      <c r="E86" s="175" t="s">
        <v>794</v>
      </c>
      <c r="F86" s="176"/>
      <c r="G86" s="197">
        <f>SUM(H86:I86)</f>
        <v>0</v>
      </c>
      <c r="H86" s="198"/>
      <c r="I86" s="199"/>
      <c r="J86" s="370">
        <f>SUM(K86:L86)</f>
        <v>0</v>
      </c>
      <c r="K86" s="198"/>
      <c r="L86" s="376"/>
      <c r="M86" s="197">
        <f>SUM(N86:O86)</f>
        <v>0</v>
      </c>
      <c r="N86" s="198"/>
      <c r="O86" s="199"/>
      <c r="P86" s="170">
        <f t="shared" si="33"/>
        <v>0</v>
      </c>
      <c r="Q86" s="170">
        <f t="shared" si="34"/>
        <v>0</v>
      </c>
      <c r="R86" s="170">
        <f t="shared" si="35"/>
        <v>0</v>
      </c>
      <c r="S86" s="197">
        <f>SUM(T86:U86)</f>
        <v>0</v>
      </c>
      <c r="T86" s="389"/>
      <c r="U86" s="416"/>
      <c r="V86" s="370">
        <f>SUM(W86:X86)</f>
        <v>0</v>
      </c>
      <c r="W86" s="389"/>
      <c r="X86" s="416"/>
      <c r="Y86" s="180"/>
    </row>
    <row r="87" spans="1:25" ht="38.25" customHeight="1" x14ac:dyDescent="0.25">
      <c r="A87" s="137">
        <v>2180</v>
      </c>
      <c r="B87" s="159" t="s">
        <v>190</v>
      </c>
      <c r="C87" s="135">
        <v>8</v>
      </c>
      <c r="D87" s="136">
        <v>0</v>
      </c>
      <c r="E87" s="181" t="s">
        <v>795</v>
      </c>
      <c r="F87" s="166"/>
      <c r="G87" s="182">
        <f t="shared" ref="G87:O87" si="40">SUM(G89)</f>
        <v>0</v>
      </c>
      <c r="H87" s="183">
        <f t="shared" si="40"/>
        <v>0</v>
      </c>
      <c r="I87" s="184">
        <f t="shared" si="40"/>
        <v>0</v>
      </c>
      <c r="J87" s="367">
        <f t="shared" si="40"/>
        <v>0</v>
      </c>
      <c r="K87" s="183">
        <f t="shared" si="40"/>
        <v>0</v>
      </c>
      <c r="L87" s="375">
        <f t="shared" si="40"/>
        <v>0</v>
      </c>
      <c r="M87" s="182">
        <f t="shared" si="40"/>
        <v>0</v>
      </c>
      <c r="N87" s="183">
        <f t="shared" si="40"/>
        <v>0</v>
      </c>
      <c r="O87" s="184">
        <f t="shared" si="40"/>
        <v>0</v>
      </c>
      <c r="P87" s="170">
        <f t="shared" si="33"/>
        <v>0</v>
      </c>
      <c r="Q87" s="170">
        <f t="shared" si="34"/>
        <v>0</v>
      </c>
      <c r="R87" s="170">
        <f t="shared" si="35"/>
        <v>0</v>
      </c>
      <c r="S87" s="182">
        <f t="shared" ref="S87:X87" si="41">SUM(S89)</f>
        <v>0</v>
      </c>
      <c r="T87" s="410">
        <f t="shared" si="41"/>
        <v>0</v>
      </c>
      <c r="U87" s="415">
        <f t="shared" si="41"/>
        <v>0</v>
      </c>
      <c r="V87" s="367">
        <f t="shared" si="41"/>
        <v>0</v>
      </c>
      <c r="W87" s="410">
        <f t="shared" si="41"/>
        <v>0</v>
      </c>
      <c r="X87" s="415">
        <f t="shared" si="41"/>
        <v>0</v>
      </c>
      <c r="Y87" s="180"/>
    </row>
    <row r="88" spans="1:25" s="126" customFormat="1" ht="18.75" customHeight="1" x14ac:dyDescent="0.25">
      <c r="A88" s="123"/>
      <c r="B88" s="119"/>
      <c r="C88" s="124"/>
      <c r="D88" s="125"/>
      <c r="E88" s="175" t="s">
        <v>193</v>
      </c>
      <c r="F88" s="176"/>
      <c r="G88" s="177"/>
      <c r="H88" s="178"/>
      <c r="I88" s="179"/>
      <c r="J88" s="366"/>
      <c r="K88" s="178"/>
      <c r="L88" s="287"/>
      <c r="M88" s="177"/>
      <c r="N88" s="178"/>
      <c r="O88" s="179"/>
      <c r="P88" s="170"/>
      <c r="Q88" s="170"/>
      <c r="R88" s="170"/>
      <c r="S88" s="177"/>
      <c r="T88" s="408"/>
      <c r="U88" s="409"/>
      <c r="V88" s="366"/>
      <c r="W88" s="408"/>
      <c r="X88" s="409"/>
      <c r="Y88" s="185"/>
    </row>
    <row r="89" spans="1:25" ht="34.5" customHeight="1" x14ac:dyDescent="0.25">
      <c r="A89" s="123">
        <v>2181</v>
      </c>
      <c r="B89" s="119" t="s">
        <v>190</v>
      </c>
      <c r="C89" s="124">
        <v>8</v>
      </c>
      <c r="D89" s="125">
        <v>1</v>
      </c>
      <c r="E89" s="175" t="s">
        <v>795</v>
      </c>
      <c r="F89" s="176"/>
      <c r="G89" s="177">
        <f t="shared" ref="G89:O89" si="42">SUM(G91:G92)</f>
        <v>0</v>
      </c>
      <c r="H89" s="178">
        <f t="shared" si="42"/>
        <v>0</v>
      </c>
      <c r="I89" s="179">
        <f t="shared" si="42"/>
        <v>0</v>
      </c>
      <c r="J89" s="366">
        <f t="shared" si="42"/>
        <v>0</v>
      </c>
      <c r="K89" s="178">
        <f t="shared" si="42"/>
        <v>0</v>
      </c>
      <c r="L89" s="287">
        <f t="shared" si="42"/>
        <v>0</v>
      </c>
      <c r="M89" s="177">
        <f t="shared" si="42"/>
        <v>0</v>
      </c>
      <c r="N89" s="178">
        <f t="shared" si="42"/>
        <v>0</v>
      </c>
      <c r="O89" s="179">
        <f t="shared" si="42"/>
        <v>0</v>
      </c>
      <c r="P89" s="170">
        <f t="shared" si="33"/>
        <v>0</v>
      </c>
      <c r="Q89" s="170">
        <f t="shared" si="34"/>
        <v>0</v>
      </c>
      <c r="R89" s="170">
        <f t="shared" si="35"/>
        <v>0</v>
      </c>
      <c r="S89" s="177">
        <f t="shared" ref="S89:X89" si="43">SUM(S91:S92)</f>
        <v>0</v>
      </c>
      <c r="T89" s="408">
        <f t="shared" si="43"/>
        <v>0</v>
      </c>
      <c r="U89" s="409">
        <f t="shared" si="43"/>
        <v>0</v>
      </c>
      <c r="V89" s="366">
        <f t="shared" si="43"/>
        <v>0</v>
      </c>
      <c r="W89" s="408">
        <f t="shared" si="43"/>
        <v>0</v>
      </c>
      <c r="X89" s="409">
        <f t="shared" si="43"/>
        <v>0</v>
      </c>
      <c r="Y89" s="180"/>
    </row>
    <row r="90" spans="1:25" x14ac:dyDescent="0.25">
      <c r="A90" s="123"/>
      <c r="B90" s="119"/>
      <c r="C90" s="124"/>
      <c r="D90" s="125"/>
      <c r="E90" s="193" t="s">
        <v>193</v>
      </c>
      <c r="F90" s="176"/>
      <c r="G90" s="177"/>
      <c r="H90" s="178"/>
      <c r="I90" s="179"/>
      <c r="J90" s="366"/>
      <c r="K90" s="178"/>
      <c r="L90" s="287"/>
      <c r="M90" s="177"/>
      <c r="N90" s="178"/>
      <c r="O90" s="179"/>
      <c r="P90" s="170"/>
      <c r="Q90" s="170"/>
      <c r="R90" s="170"/>
      <c r="S90" s="177"/>
      <c r="T90" s="408"/>
      <c r="U90" s="409"/>
      <c r="V90" s="366"/>
      <c r="W90" s="408"/>
      <c r="X90" s="409"/>
      <c r="Y90" s="180"/>
    </row>
    <row r="91" spans="1:25" ht="16.5" thickBot="1" x14ac:dyDescent="0.3">
      <c r="A91" s="123">
        <v>2182</v>
      </c>
      <c r="B91" s="119" t="s">
        <v>190</v>
      </c>
      <c r="C91" s="124">
        <v>8</v>
      </c>
      <c r="D91" s="125">
        <v>1</v>
      </c>
      <c r="E91" s="193" t="s">
        <v>796</v>
      </c>
      <c r="F91" s="176"/>
      <c r="G91" s="197">
        <f>SUM(H91:I91)</f>
        <v>0</v>
      </c>
      <c r="H91" s="198"/>
      <c r="I91" s="199"/>
      <c r="J91" s="370">
        <f>SUM(K91:L91)</f>
        <v>0</v>
      </c>
      <c r="K91" s="198"/>
      <c r="L91" s="376"/>
      <c r="M91" s="197">
        <f>SUM(N91:O91)</f>
        <v>0</v>
      </c>
      <c r="N91" s="198"/>
      <c r="O91" s="199"/>
      <c r="P91" s="170">
        <f t="shared" si="33"/>
        <v>0</v>
      </c>
      <c r="Q91" s="170">
        <f t="shared" si="34"/>
        <v>0</v>
      </c>
      <c r="R91" s="170">
        <f t="shared" si="35"/>
        <v>0</v>
      </c>
      <c r="S91" s="197">
        <f>SUM(T91:U91)</f>
        <v>0</v>
      </c>
      <c r="T91" s="389"/>
      <c r="U91" s="416"/>
      <c r="V91" s="370">
        <f>SUM(W91:X91)</f>
        <v>0</v>
      </c>
      <c r="W91" s="389"/>
      <c r="X91" s="416"/>
      <c r="Y91" s="180"/>
    </row>
    <row r="92" spans="1:25" ht="16.5" thickBot="1" x14ac:dyDescent="0.3">
      <c r="A92" s="123">
        <v>2183</v>
      </c>
      <c r="B92" s="119" t="s">
        <v>190</v>
      </c>
      <c r="C92" s="124">
        <v>8</v>
      </c>
      <c r="D92" s="125">
        <v>1</v>
      </c>
      <c r="E92" s="193" t="s">
        <v>797</v>
      </c>
      <c r="F92" s="176"/>
      <c r="G92" s="197">
        <f>SUM(H92:I92)</f>
        <v>0</v>
      </c>
      <c r="H92" s="198">
        <f>H93</f>
        <v>0</v>
      </c>
      <c r="I92" s="199">
        <f>I93</f>
        <v>0</v>
      </c>
      <c r="J92" s="370">
        <f>SUM(K92:L92)</f>
        <v>0</v>
      </c>
      <c r="K92" s="198">
        <f>K93</f>
        <v>0</v>
      </c>
      <c r="L92" s="376">
        <f>L93</f>
        <v>0</v>
      </c>
      <c r="M92" s="197">
        <f>SUM(N92:O92)</f>
        <v>0</v>
      </c>
      <c r="N92" s="198">
        <f>N93</f>
        <v>0</v>
      </c>
      <c r="O92" s="199">
        <f>O93</f>
        <v>0</v>
      </c>
      <c r="P92" s="170">
        <f t="shared" si="33"/>
        <v>0</v>
      </c>
      <c r="Q92" s="170">
        <f t="shared" si="34"/>
        <v>0</v>
      </c>
      <c r="R92" s="170">
        <f t="shared" si="35"/>
        <v>0</v>
      </c>
      <c r="S92" s="197">
        <f>SUM(T92:U92)</f>
        <v>0</v>
      </c>
      <c r="T92" s="389">
        <f>T93</f>
        <v>0</v>
      </c>
      <c r="U92" s="416">
        <f>U93</f>
        <v>0</v>
      </c>
      <c r="V92" s="370">
        <f>SUM(W92:X92)</f>
        <v>0</v>
      </c>
      <c r="W92" s="389">
        <f>W93</f>
        <v>0</v>
      </c>
      <c r="X92" s="416">
        <f>X93</f>
        <v>0</v>
      </c>
      <c r="Y92" s="180"/>
    </row>
    <row r="93" spans="1:25" ht="21.75" thickBot="1" x14ac:dyDescent="0.3">
      <c r="A93" s="123">
        <v>2184</v>
      </c>
      <c r="B93" s="119" t="s">
        <v>190</v>
      </c>
      <c r="C93" s="124">
        <v>8</v>
      </c>
      <c r="D93" s="125">
        <v>1</v>
      </c>
      <c r="E93" s="193" t="s">
        <v>798</v>
      </c>
      <c r="F93" s="176"/>
      <c r="G93" s="197">
        <f>SUM(H93:I93)</f>
        <v>0</v>
      </c>
      <c r="H93" s="198"/>
      <c r="I93" s="199"/>
      <c r="J93" s="370">
        <f>SUM(K93:L93)</f>
        <v>0</v>
      </c>
      <c r="K93" s="198"/>
      <c r="L93" s="376"/>
      <c r="M93" s="197">
        <f>SUM(N93:O93)</f>
        <v>0</v>
      </c>
      <c r="N93" s="198"/>
      <c r="O93" s="199"/>
      <c r="P93" s="170">
        <f t="shared" si="33"/>
        <v>0</v>
      </c>
      <c r="Q93" s="170">
        <f t="shared" si="34"/>
        <v>0</v>
      </c>
      <c r="R93" s="170">
        <f t="shared" si="35"/>
        <v>0</v>
      </c>
      <c r="S93" s="197">
        <f>SUM(T93:U93)</f>
        <v>0</v>
      </c>
      <c r="T93" s="389"/>
      <c r="U93" s="416"/>
      <c r="V93" s="370">
        <f>SUM(W93:X93)</f>
        <v>0</v>
      </c>
      <c r="W93" s="389"/>
      <c r="X93" s="416"/>
      <c r="Y93" s="180"/>
    </row>
    <row r="94" spans="1:25" x14ac:dyDescent="0.25">
      <c r="A94" s="123">
        <v>2185</v>
      </c>
      <c r="B94" s="119" t="s">
        <v>190</v>
      </c>
      <c r="C94" s="124">
        <v>8</v>
      </c>
      <c r="D94" s="125">
        <v>1</v>
      </c>
      <c r="E94" s="193"/>
      <c r="F94" s="176"/>
      <c r="G94" s="177"/>
      <c r="H94" s="178"/>
      <c r="I94" s="179"/>
      <c r="J94" s="366"/>
      <c r="K94" s="178"/>
      <c r="L94" s="287"/>
      <c r="M94" s="177"/>
      <c r="N94" s="178"/>
      <c r="O94" s="179"/>
      <c r="P94" s="170">
        <f t="shared" si="33"/>
        <v>0</v>
      </c>
      <c r="Q94" s="170">
        <f t="shared" si="34"/>
        <v>0</v>
      </c>
      <c r="R94" s="170">
        <f t="shared" si="35"/>
        <v>0</v>
      </c>
      <c r="S94" s="177"/>
      <c r="T94" s="408"/>
      <c r="U94" s="409"/>
      <c r="V94" s="366"/>
      <c r="W94" s="408"/>
      <c r="X94" s="409"/>
      <c r="Y94" s="180"/>
    </row>
    <row r="95" spans="1:25" s="122" customFormat="1" ht="40.5" customHeight="1" x14ac:dyDescent="0.15">
      <c r="A95" s="123">
        <v>2200</v>
      </c>
      <c r="B95" s="119" t="s">
        <v>199</v>
      </c>
      <c r="C95" s="124">
        <v>0</v>
      </c>
      <c r="D95" s="125">
        <v>0</v>
      </c>
      <c r="E95" s="171" t="s">
        <v>967</v>
      </c>
      <c r="F95" s="166"/>
      <c r="G95" s="182">
        <f t="shared" ref="G95:O95" si="44">SUM(G97,G100,G103,G106,G109)</f>
        <v>310</v>
      </c>
      <c r="H95" s="183">
        <f t="shared" si="44"/>
        <v>310</v>
      </c>
      <c r="I95" s="184">
        <f t="shared" si="44"/>
        <v>0</v>
      </c>
      <c r="J95" s="367">
        <f t="shared" si="44"/>
        <v>0</v>
      </c>
      <c r="K95" s="183">
        <f t="shared" si="44"/>
        <v>0</v>
      </c>
      <c r="L95" s="375">
        <f t="shared" si="44"/>
        <v>0</v>
      </c>
      <c r="M95" s="182">
        <f t="shared" si="44"/>
        <v>0</v>
      </c>
      <c r="N95" s="183">
        <f t="shared" si="44"/>
        <v>0</v>
      </c>
      <c r="O95" s="184">
        <f t="shared" si="44"/>
        <v>0</v>
      </c>
      <c r="P95" s="170">
        <f t="shared" si="33"/>
        <v>0</v>
      </c>
      <c r="Q95" s="170">
        <f t="shared" si="34"/>
        <v>0</v>
      </c>
      <c r="R95" s="170">
        <f t="shared" si="35"/>
        <v>0</v>
      </c>
      <c r="S95" s="182">
        <f t="shared" ref="S95:X95" si="45">SUM(S97,S100,S103,S106,S109)</f>
        <v>0</v>
      </c>
      <c r="T95" s="410">
        <f t="shared" si="45"/>
        <v>0</v>
      </c>
      <c r="U95" s="415">
        <f t="shared" si="45"/>
        <v>0</v>
      </c>
      <c r="V95" s="367">
        <f t="shared" si="45"/>
        <v>0</v>
      </c>
      <c r="W95" s="410">
        <f t="shared" si="45"/>
        <v>0</v>
      </c>
      <c r="X95" s="415">
        <f t="shared" si="45"/>
        <v>0</v>
      </c>
      <c r="Y95" s="131"/>
    </row>
    <row r="96" spans="1:25" ht="11.25" customHeight="1" x14ac:dyDescent="0.25">
      <c r="A96" s="118"/>
      <c r="B96" s="119"/>
      <c r="C96" s="120"/>
      <c r="D96" s="121"/>
      <c r="E96" s="175" t="s">
        <v>5</v>
      </c>
      <c r="F96" s="176"/>
      <c r="G96" s="206"/>
      <c r="H96" s="207"/>
      <c r="I96" s="208"/>
      <c r="J96" s="371"/>
      <c r="K96" s="207"/>
      <c r="L96" s="317"/>
      <c r="M96" s="206"/>
      <c r="N96" s="207"/>
      <c r="O96" s="208"/>
      <c r="P96" s="170">
        <f t="shared" si="33"/>
        <v>0</v>
      </c>
      <c r="Q96" s="170">
        <f t="shared" si="34"/>
        <v>0</v>
      </c>
      <c r="R96" s="170">
        <f t="shared" si="35"/>
        <v>0</v>
      </c>
      <c r="S96" s="206"/>
      <c r="T96" s="421"/>
      <c r="U96" s="390"/>
      <c r="V96" s="371"/>
      <c r="W96" s="421"/>
      <c r="X96" s="390"/>
      <c r="Y96" s="180"/>
    </row>
    <row r="97" spans="1:25" ht="21" customHeight="1" x14ac:dyDescent="0.25">
      <c r="A97" s="137">
        <v>2210</v>
      </c>
      <c r="B97" s="159" t="s">
        <v>199</v>
      </c>
      <c r="C97" s="135">
        <v>1</v>
      </c>
      <c r="D97" s="136">
        <v>0</v>
      </c>
      <c r="E97" s="181" t="s">
        <v>799</v>
      </c>
      <c r="F97" s="166"/>
      <c r="G97" s="182">
        <f t="shared" ref="G97:O97" si="46">SUM(G99)</f>
        <v>310</v>
      </c>
      <c r="H97" s="183">
        <f t="shared" si="46"/>
        <v>310</v>
      </c>
      <c r="I97" s="184">
        <f t="shared" si="46"/>
        <v>0</v>
      </c>
      <c r="J97" s="367">
        <f t="shared" si="46"/>
        <v>0</v>
      </c>
      <c r="K97" s="183">
        <f t="shared" si="46"/>
        <v>0</v>
      </c>
      <c r="L97" s="375">
        <f t="shared" si="46"/>
        <v>0</v>
      </c>
      <c r="M97" s="182">
        <f t="shared" si="46"/>
        <v>0</v>
      </c>
      <c r="N97" s="183">
        <f t="shared" si="46"/>
        <v>0</v>
      </c>
      <c r="O97" s="184">
        <f t="shared" si="46"/>
        <v>0</v>
      </c>
      <c r="P97" s="170">
        <f t="shared" si="33"/>
        <v>0</v>
      </c>
      <c r="Q97" s="170">
        <f t="shared" si="34"/>
        <v>0</v>
      </c>
      <c r="R97" s="170">
        <f t="shared" si="35"/>
        <v>0</v>
      </c>
      <c r="S97" s="177">
        <f t="shared" ref="S97:X97" si="47">SUM(S99)</f>
        <v>0</v>
      </c>
      <c r="T97" s="408">
        <f t="shared" si="47"/>
        <v>0</v>
      </c>
      <c r="U97" s="409">
        <f t="shared" si="47"/>
        <v>0</v>
      </c>
      <c r="V97" s="366">
        <f t="shared" si="47"/>
        <v>0</v>
      </c>
      <c r="W97" s="408">
        <f t="shared" si="47"/>
        <v>0</v>
      </c>
      <c r="X97" s="409">
        <f t="shared" si="47"/>
        <v>0</v>
      </c>
      <c r="Y97" s="180"/>
    </row>
    <row r="98" spans="1:25" s="126" customFormat="1" ht="15" customHeight="1" x14ac:dyDescent="0.25">
      <c r="A98" s="123"/>
      <c r="B98" s="119"/>
      <c r="C98" s="124"/>
      <c r="D98" s="125"/>
      <c r="E98" s="175" t="s">
        <v>193</v>
      </c>
      <c r="F98" s="176"/>
      <c r="G98" s="177"/>
      <c r="H98" s="178"/>
      <c r="I98" s="179"/>
      <c r="J98" s="366"/>
      <c r="K98" s="178"/>
      <c r="L98" s="287"/>
      <c r="M98" s="177"/>
      <c r="N98" s="178"/>
      <c r="O98" s="179"/>
      <c r="P98" s="170"/>
      <c r="Q98" s="170"/>
      <c r="R98" s="170"/>
      <c r="S98" s="177"/>
      <c r="T98" s="408"/>
      <c r="U98" s="409"/>
      <c r="V98" s="366"/>
      <c r="W98" s="408"/>
      <c r="X98" s="409"/>
      <c r="Y98" s="185"/>
    </row>
    <row r="99" spans="1:25" ht="19.5" customHeight="1" thickBot="1" x14ac:dyDescent="0.3">
      <c r="A99" s="123">
        <v>2211</v>
      </c>
      <c r="B99" s="119" t="s">
        <v>199</v>
      </c>
      <c r="C99" s="124">
        <v>1</v>
      </c>
      <c r="D99" s="125">
        <v>1</v>
      </c>
      <c r="E99" s="175" t="s">
        <v>1062</v>
      </c>
      <c r="F99" s="176"/>
      <c r="G99" s="197">
        <f>SUM(H99:I99)</f>
        <v>310</v>
      </c>
      <c r="H99" s="198">
        <v>310</v>
      </c>
      <c r="I99" s="199"/>
      <c r="J99" s="370">
        <f>SUM(K99:L99)</f>
        <v>0</v>
      </c>
      <c r="K99" s="198"/>
      <c r="L99" s="376"/>
      <c r="M99" s="197">
        <f>SUM(N99:O99)</f>
        <v>0</v>
      </c>
      <c r="N99" s="198"/>
      <c r="O99" s="199"/>
      <c r="P99" s="170">
        <f t="shared" si="33"/>
        <v>0</v>
      </c>
      <c r="Q99" s="170">
        <f t="shared" si="34"/>
        <v>0</v>
      </c>
      <c r="R99" s="170">
        <f t="shared" si="35"/>
        <v>0</v>
      </c>
      <c r="S99" s="197">
        <f>SUM(T99:U99)</f>
        <v>0</v>
      </c>
      <c r="T99" s="389"/>
      <c r="U99" s="416"/>
      <c r="V99" s="370">
        <f>SUM(W99:X99)</f>
        <v>0</v>
      </c>
      <c r="W99" s="389"/>
      <c r="X99" s="416"/>
      <c r="Y99" s="180"/>
    </row>
    <row r="100" spans="1:25" ht="17.25" customHeight="1" x14ac:dyDescent="0.25">
      <c r="A100" s="137">
        <v>2220</v>
      </c>
      <c r="B100" s="159" t="s">
        <v>199</v>
      </c>
      <c r="C100" s="135">
        <v>2</v>
      </c>
      <c r="D100" s="136">
        <v>0</v>
      </c>
      <c r="E100" s="181" t="s">
        <v>201</v>
      </c>
      <c r="F100" s="166"/>
      <c r="G100" s="182">
        <f t="shared" ref="G100:O100" si="48">SUM(G102)</f>
        <v>0</v>
      </c>
      <c r="H100" s="183">
        <f t="shared" si="48"/>
        <v>0</v>
      </c>
      <c r="I100" s="184">
        <f t="shared" si="48"/>
        <v>0</v>
      </c>
      <c r="J100" s="367">
        <f t="shared" si="48"/>
        <v>0</v>
      </c>
      <c r="K100" s="183">
        <f t="shared" si="48"/>
        <v>0</v>
      </c>
      <c r="L100" s="375">
        <f t="shared" si="48"/>
        <v>0</v>
      </c>
      <c r="M100" s="182">
        <f t="shared" si="48"/>
        <v>0</v>
      </c>
      <c r="N100" s="183">
        <f t="shared" si="48"/>
        <v>0</v>
      </c>
      <c r="O100" s="184">
        <f t="shared" si="48"/>
        <v>0</v>
      </c>
      <c r="P100" s="170">
        <f t="shared" si="33"/>
        <v>0</v>
      </c>
      <c r="Q100" s="170">
        <f t="shared" si="34"/>
        <v>0</v>
      </c>
      <c r="R100" s="170">
        <f t="shared" si="35"/>
        <v>0</v>
      </c>
      <c r="S100" s="177">
        <f t="shared" ref="S100:X100" si="49">SUM(S102)</f>
        <v>0</v>
      </c>
      <c r="T100" s="408">
        <f t="shared" si="49"/>
        <v>0</v>
      </c>
      <c r="U100" s="409">
        <f t="shared" si="49"/>
        <v>0</v>
      </c>
      <c r="V100" s="366">
        <f t="shared" si="49"/>
        <v>0</v>
      </c>
      <c r="W100" s="408">
        <f t="shared" si="49"/>
        <v>0</v>
      </c>
      <c r="X100" s="409">
        <f t="shared" si="49"/>
        <v>0</v>
      </c>
      <c r="Y100" s="180"/>
    </row>
    <row r="101" spans="1:25" s="126" customFormat="1" ht="15" customHeight="1" x14ac:dyDescent="0.25">
      <c r="A101" s="123"/>
      <c r="B101" s="119"/>
      <c r="C101" s="124"/>
      <c r="D101" s="125"/>
      <c r="E101" s="175" t="s">
        <v>193</v>
      </c>
      <c r="F101" s="176"/>
      <c r="G101" s="177"/>
      <c r="H101" s="178"/>
      <c r="I101" s="179"/>
      <c r="J101" s="366"/>
      <c r="K101" s="178"/>
      <c r="L101" s="287"/>
      <c r="M101" s="177"/>
      <c r="N101" s="178"/>
      <c r="O101" s="179"/>
      <c r="P101" s="170"/>
      <c r="Q101" s="170"/>
      <c r="R101" s="170"/>
      <c r="S101" s="177"/>
      <c r="T101" s="408"/>
      <c r="U101" s="409"/>
      <c r="V101" s="366"/>
      <c r="W101" s="408"/>
      <c r="X101" s="409"/>
      <c r="Y101" s="185"/>
    </row>
    <row r="102" spans="1:25" ht="15.75" customHeight="1" thickBot="1" x14ac:dyDescent="0.3">
      <c r="A102" s="123">
        <v>2221</v>
      </c>
      <c r="B102" s="119" t="s">
        <v>199</v>
      </c>
      <c r="C102" s="124">
        <v>2</v>
      </c>
      <c r="D102" s="125">
        <v>1</v>
      </c>
      <c r="E102" s="175" t="s">
        <v>800</v>
      </c>
      <c r="F102" s="176"/>
      <c r="G102" s="197">
        <f>SUM(H102:I102)</f>
        <v>0</v>
      </c>
      <c r="H102" s="198"/>
      <c r="I102" s="199"/>
      <c r="J102" s="370">
        <f>SUM(K102:L102)</f>
        <v>0</v>
      </c>
      <c r="K102" s="198"/>
      <c r="L102" s="376"/>
      <c r="M102" s="197">
        <f>SUM(N102:O102)</f>
        <v>0</v>
      </c>
      <c r="N102" s="198"/>
      <c r="O102" s="199"/>
      <c r="P102" s="170">
        <f t="shared" si="33"/>
        <v>0</v>
      </c>
      <c r="Q102" s="170">
        <f t="shared" si="34"/>
        <v>0</v>
      </c>
      <c r="R102" s="170">
        <f t="shared" si="35"/>
        <v>0</v>
      </c>
      <c r="S102" s="197">
        <f>SUM(T102:U102)</f>
        <v>0</v>
      </c>
      <c r="T102" s="389"/>
      <c r="U102" s="416"/>
      <c r="V102" s="370">
        <f>SUM(W102:X102)</f>
        <v>0</v>
      </c>
      <c r="W102" s="389"/>
      <c r="X102" s="416"/>
      <c r="Y102" s="180"/>
    </row>
    <row r="103" spans="1:25" ht="17.25" customHeight="1" x14ac:dyDescent="0.25">
      <c r="A103" s="137">
        <v>2230</v>
      </c>
      <c r="B103" s="159" t="s">
        <v>199</v>
      </c>
      <c r="C103" s="135">
        <v>3</v>
      </c>
      <c r="D103" s="136">
        <v>0</v>
      </c>
      <c r="E103" s="181" t="s">
        <v>801</v>
      </c>
      <c r="F103" s="166"/>
      <c r="G103" s="182">
        <f t="shared" ref="G103:O103" si="50">SUM(G105)</f>
        <v>0</v>
      </c>
      <c r="H103" s="183">
        <f t="shared" si="50"/>
        <v>0</v>
      </c>
      <c r="I103" s="184">
        <f t="shared" si="50"/>
        <v>0</v>
      </c>
      <c r="J103" s="367">
        <f t="shared" si="50"/>
        <v>0</v>
      </c>
      <c r="K103" s="183">
        <f t="shared" si="50"/>
        <v>0</v>
      </c>
      <c r="L103" s="375">
        <f t="shared" si="50"/>
        <v>0</v>
      </c>
      <c r="M103" s="182">
        <f t="shared" si="50"/>
        <v>0</v>
      </c>
      <c r="N103" s="183">
        <f t="shared" si="50"/>
        <v>0</v>
      </c>
      <c r="O103" s="184">
        <f t="shared" si="50"/>
        <v>0</v>
      </c>
      <c r="P103" s="170">
        <f t="shared" si="33"/>
        <v>0</v>
      </c>
      <c r="Q103" s="170">
        <f t="shared" si="34"/>
        <v>0</v>
      </c>
      <c r="R103" s="170">
        <f t="shared" si="35"/>
        <v>0</v>
      </c>
      <c r="S103" s="177">
        <f t="shared" ref="S103:X103" si="51">SUM(S105)</f>
        <v>0</v>
      </c>
      <c r="T103" s="408">
        <f t="shared" si="51"/>
        <v>0</v>
      </c>
      <c r="U103" s="409">
        <f t="shared" si="51"/>
        <v>0</v>
      </c>
      <c r="V103" s="366">
        <f t="shared" si="51"/>
        <v>0</v>
      </c>
      <c r="W103" s="408">
        <f t="shared" si="51"/>
        <v>0</v>
      </c>
      <c r="X103" s="409">
        <f t="shared" si="51"/>
        <v>0</v>
      </c>
      <c r="Y103" s="180"/>
    </row>
    <row r="104" spans="1:25" s="126" customFormat="1" ht="14.25" customHeight="1" x14ac:dyDescent="0.25">
      <c r="A104" s="123"/>
      <c r="B104" s="119"/>
      <c r="C104" s="124"/>
      <c r="D104" s="125"/>
      <c r="E104" s="175" t="s">
        <v>193</v>
      </c>
      <c r="F104" s="176"/>
      <c r="G104" s="177"/>
      <c r="H104" s="178"/>
      <c r="I104" s="179"/>
      <c r="J104" s="366"/>
      <c r="K104" s="178"/>
      <c r="L104" s="287"/>
      <c r="M104" s="177"/>
      <c r="N104" s="178"/>
      <c r="O104" s="179"/>
      <c r="P104" s="170"/>
      <c r="Q104" s="170"/>
      <c r="R104" s="170"/>
      <c r="S104" s="177"/>
      <c r="T104" s="408"/>
      <c r="U104" s="409"/>
      <c r="V104" s="366"/>
      <c r="W104" s="408"/>
      <c r="X104" s="409"/>
      <c r="Y104" s="185"/>
    </row>
    <row r="105" spans="1:25" ht="19.5" customHeight="1" thickBot="1" x14ac:dyDescent="0.3">
      <c r="A105" s="123">
        <v>2231</v>
      </c>
      <c r="B105" s="119" t="s">
        <v>199</v>
      </c>
      <c r="C105" s="124">
        <v>3</v>
      </c>
      <c r="D105" s="125">
        <v>1</v>
      </c>
      <c r="E105" s="175" t="s">
        <v>802</v>
      </c>
      <c r="F105" s="176"/>
      <c r="G105" s="197">
        <f>SUM(H105:I105)</f>
        <v>0</v>
      </c>
      <c r="H105" s="198"/>
      <c r="I105" s="199"/>
      <c r="J105" s="370">
        <f>SUM(K105:L105)</f>
        <v>0</v>
      </c>
      <c r="K105" s="198"/>
      <c r="L105" s="376"/>
      <c r="M105" s="197">
        <f>SUM(N105:O105)</f>
        <v>0</v>
      </c>
      <c r="N105" s="198"/>
      <c r="O105" s="199"/>
      <c r="P105" s="170">
        <f t="shared" si="33"/>
        <v>0</v>
      </c>
      <c r="Q105" s="170">
        <f t="shared" si="34"/>
        <v>0</v>
      </c>
      <c r="R105" s="170">
        <f t="shared" si="35"/>
        <v>0</v>
      </c>
      <c r="S105" s="197">
        <f>SUM(T105:U105)</f>
        <v>0</v>
      </c>
      <c r="T105" s="389"/>
      <c r="U105" s="416"/>
      <c r="V105" s="370">
        <f>SUM(W105:X105)</f>
        <v>0</v>
      </c>
      <c r="W105" s="389"/>
      <c r="X105" s="416"/>
      <c r="Y105" s="180"/>
    </row>
    <row r="106" spans="1:25" ht="38.25" customHeight="1" x14ac:dyDescent="0.25">
      <c r="A106" s="137">
        <v>2240</v>
      </c>
      <c r="B106" s="159" t="s">
        <v>199</v>
      </c>
      <c r="C106" s="135">
        <v>4</v>
      </c>
      <c r="D106" s="136">
        <v>0</v>
      </c>
      <c r="E106" s="181" t="s">
        <v>803</v>
      </c>
      <c r="F106" s="166"/>
      <c r="G106" s="182">
        <f t="shared" ref="G106:O106" si="52">SUM(G108)</f>
        <v>0</v>
      </c>
      <c r="H106" s="183">
        <f t="shared" si="52"/>
        <v>0</v>
      </c>
      <c r="I106" s="184">
        <f t="shared" si="52"/>
        <v>0</v>
      </c>
      <c r="J106" s="367">
        <f t="shared" si="52"/>
        <v>0</v>
      </c>
      <c r="K106" s="183">
        <f t="shared" si="52"/>
        <v>0</v>
      </c>
      <c r="L106" s="375">
        <f t="shared" si="52"/>
        <v>0</v>
      </c>
      <c r="M106" s="182">
        <f t="shared" si="52"/>
        <v>0</v>
      </c>
      <c r="N106" s="183">
        <f t="shared" si="52"/>
        <v>0</v>
      </c>
      <c r="O106" s="184">
        <f t="shared" si="52"/>
        <v>0</v>
      </c>
      <c r="P106" s="170">
        <f t="shared" si="33"/>
        <v>0</v>
      </c>
      <c r="Q106" s="170">
        <f t="shared" si="34"/>
        <v>0</v>
      </c>
      <c r="R106" s="170">
        <f t="shared" si="35"/>
        <v>0</v>
      </c>
      <c r="S106" s="177">
        <f t="shared" ref="S106:X106" si="53">SUM(S108)</f>
        <v>0</v>
      </c>
      <c r="T106" s="408">
        <f t="shared" si="53"/>
        <v>0</v>
      </c>
      <c r="U106" s="409">
        <f t="shared" si="53"/>
        <v>0</v>
      </c>
      <c r="V106" s="366">
        <f t="shared" si="53"/>
        <v>0</v>
      </c>
      <c r="W106" s="408">
        <f t="shared" si="53"/>
        <v>0</v>
      </c>
      <c r="X106" s="409">
        <f t="shared" si="53"/>
        <v>0</v>
      </c>
      <c r="Y106" s="180"/>
    </row>
    <row r="107" spans="1:25" s="126" customFormat="1" ht="15.75" customHeight="1" x14ac:dyDescent="0.25">
      <c r="A107" s="123"/>
      <c r="B107" s="124"/>
      <c r="C107" s="124"/>
      <c r="D107" s="125"/>
      <c r="E107" s="175" t="s">
        <v>193</v>
      </c>
      <c r="F107" s="176"/>
      <c r="G107" s="177"/>
      <c r="H107" s="178"/>
      <c r="I107" s="179"/>
      <c r="J107" s="366"/>
      <c r="K107" s="178"/>
      <c r="L107" s="287"/>
      <c r="M107" s="177"/>
      <c r="N107" s="178"/>
      <c r="O107" s="179"/>
      <c r="P107" s="170"/>
      <c r="Q107" s="170"/>
      <c r="R107" s="170"/>
      <c r="S107" s="177"/>
      <c r="T107" s="408"/>
      <c r="U107" s="409"/>
      <c r="V107" s="366"/>
      <c r="W107" s="408"/>
      <c r="X107" s="409"/>
      <c r="Y107" s="185"/>
    </row>
    <row r="108" spans="1:25" ht="34.5" customHeight="1" thickBot="1" x14ac:dyDescent="0.3">
      <c r="A108" s="123">
        <v>2241</v>
      </c>
      <c r="B108" s="119" t="s">
        <v>199</v>
      </c>
      <c r="C108" s="124">
        <v>4</v>
      </c>
      <c r="D108" s="125">
        <v>1</v>
      </c>
      <c r="E108" s="175" t="s">
        <v>803</v>
      </c>
      <c r="F108" s="176"/>
      <c r="G108" s="197">
        <f>SUM(H108:I108)</f>
        <v>0</v>
      </c>
      <c r="H108" s="198"/>
      <c r="I108" s="199"/>
      <c r="J108" s="370">
        <f>SUM(K108:L108)</f>
        <v>0</v>
      </c>
      <c r="K108" s="198"/>
      <c r="L108" s="376"/>
      <c r="M108" s="197">
        <f>SUM(N108:O108)</f>
        <v>0</v>
      </c>
      <c r="N108" s="198"/>
      <c r="O108" s="199"/>
      <c r="P108" s="170">
        <f t="shared" si="33"/>
        <v>0</v>
      </c>
      <c r="Q108" s="170">
        <f t="shared" si="34"/>
        <v>0</v>
      </c>
      <c r="R108" s="170">
        <f t="shared" si="35"/>
        <v>0</v>
      </c>
      <c r="S108" s="197">
        <f>SUM(T108:U108)</f>
        <v>0</v>
      </c>
      <c r="T108" s="389"/>
      <c r="U108" s="416"/>
      <c r="V108" s="370">
        <f>SUM(W108:X108)</f>
        <v>0</v>
      </c>
      <c r="W108" s="389"/>
      <c r="X108" s="416"/>
      <c r="Y108" s="180"/>
    </row>
    <row r="109" spans="1:25" ht="27.75" customHeight="1" x14ac:dyDescent="0.25">
      <c r="A109" s="123">
        <v>2250</v>
      </c>
      <c r="B109" s="119" t="s">
        <v>199</v>
      </c>
      <c r="C109" s="124">
        <v>5</v>
      </c>
      <c r="D109" s="125">
        <v>0</v>
      </c>
      <c r="E109" s="175" t="s">
        <v>202</v>
      </c>
      <c r="F109" s="176"/>
      <c r="G109" s="177">
        <f t="shared" ref="G109:O109" si="54">SUM(G111)</f>
        <v>0</v>
      </c>
      <c r="H109" s="178">
        <f t="shared" si="54"/>
        <v>0</v>
      </c>
      <c r="I109" s="179">
        <f t="shared" si="54"/>
        <v>0</v>
      </c>
      <c r="J109" s="366">
        <f t="shared" si="54"/>
        <v>0</v>
      </c>
      <c r="K109" s="178">
        <f t="shared" si="54"/>
        <v>0</v>
      </c>
      <c r="L109" s="287">
        <f t="shared" si="54"/>
        <v>0</v>
      </c>
      <c r="M109" s="177">
        <f t="shared" si="54"/>
        <v>0</v>
      </c>
      <c r="N109" s="178">
        <f t="shared" si="54"/>
        <v>0</v>
      </c>
      <c r="O109" s="179">
        <f t="shared" si="54"/>
        <v>0</v>
      </c>
      <c r="P109" s="170">
        <f t="shared" si="33"/>
        <v>0</v>
      </c>
      <c r="Q109" s="170">
        <f t="shared" si="34"/>
        <v>0</v>
      </c>
      <c r="R109" s="170">
        <f t="shared" si="35"/>
        <v>0</v>
      </c>
      <c r="S109" s="177">
        <f t="shared" ref="S109:X109" si="55">SUM(S111)</f>
        <v>0</v>
      </c>
      <c r="T109" s="408">
        <f t="shared" si="55"/>
        <v>0</v>
      </c>
      <c r="U109" s="409">
        <f t="shared" si="55"/>
        <v>0</v>
      </c>
      <c r="V109" s="366">
        <f t="shared" si="55"/>
        <v>0</v>
      </c>
      <c r="W109" s="408">
        <f t="shared" si="55"/>
        <v>0</v>
      </c>
      <c r="X109" s="409">
        <f t="shared" si="55"/>
        <v>0</v>
      </c>
      <c r="Y109" s="180"/>
    </row>
    <row r="110" spans="1:25" s="126" customFormat="1" ht="13.5" customHeight="1" x14ac:dyDescent="0.25">
      <c r="A110" s="123"/>
      <c r="B110" s="119"/>
      <c r="C110" s="124"/>
      <c r="D110" s="125"/>
      <c r="E110" s="175" t="s">
        <v>193</v>
      </c>
      <c r="F110" s="176"/>
      <c r="G110" s="177"/>
      <c r="H110" s="178"/>
      <c r="I110" s="179"/>
      <c r="J110" s="366"/>
      <c r="K110" s="178"/>
      <c r="L110" s="287"/>
      <c r="M110" s="177"/>
      <c r="N110" s="178"/>
      <c r="O110" s="179"/>
      <c r="P110" s="170"/>
      <c r="Q110" s="170"/>
      <c r="R110" s="170"/>
      <c r="S110" s="177"/>
      <c r="T110" s="408"/>
      <c r="U110" s="409"/>
      <c r="V110" s="366"/>
      <c r="W110" s="408"/>
      <c r="X110" s="409"/>
      <c r="Y110" s="185"/>
    </row>
    <row r="111" spans="1:25" ht="25.5" customHeight="1" thickBot="1" x14ac:dyDescent="0.3">
      <c r="A111" s="123">
        <v>2251</v>
      </c>
      <c r="B111" s="124" t="s">
        <v>199</v>
      </c>
      <c r="C111" s="124">
        <v>5</v>
      </c>
      <c r="D111" s="125">
        <v>1</v>
      </c>
      <c r="E111" s="175" t="s">
        <v>202</v>
      </c>
      <c r="F111" s="176"/>
      <c r="G111" s="197">
        <f>SUM(H111:I111)</f>
        <v>0</v>
      </c>
      <c r="H111" s="198"/>
      <c r="I111" s="199"/>
      <c r="J111" s="370">
        <f>SUM(K111:L111)</f>
        <v>0</v>
      </c>
      <c r="K111" s="198"/>
      <c r="L111" s="376"/>
      <c r="M111" s="197">
        <f>SUM(N111:O111)</f>
        <v>0</v>
      </c>
      <c r="N111" s="198"/>
      <c r="O111" s="199"/>
      <c r="P111" s="170">
        <f t="shared" si="33"/>
        <v>0</v>
      </c>
      <c r="Q111" s="170">
        <f t="shared" si="34"/>
        <v>0</v>
      </c>
      <c r="R111" s="170">
        <f t="shared" si="35"/>
        <v>0</v>
      </c>
      <c r="S111" s="197">
        <f>SUM(T111:U111)</f>
        <v>0</v>
      </c>
      <c r="T111" s="389"/>
      <c r="U111" s="416"/>
      <c r="V111" s="370">
        <f>SUM(W111:X111)</f>
        <v>0</v>
      </c>
      <c r="W111" s="389"/>
      <c r="X111" s="416"/>
      <c r="Y111" s="180"/>
    </row>
    <row r="112" spans="1:25" s="122" customFormat="1" ht="62.25" customHeight="1" x14ac:dyDescent="0.15">
      <c r="A112" s="123">
        <v>2300</v>
      </c>
      <c r="B112" s="134" t="s">
        <v>775</v>
      </c>
      <c r="C112" s="135">
        <v>0</v>
      </c>
      <c r="D112" s="136">
        <v>0</v>
      </c>
      <c r="E112" s="181" t="s">
        <v>968</v>
      </c>
      <c r="F112" s="166"/>
      <c r="G112" s="182">
        <f t="shared" ref="G112:O112" si="56">SUM(G114,G119,G122,G126,G129,G132,G135)</f>
        <v>0</v>
      </c>
      <c r="H112" s="183">
        <f t="shared" si="56"/>
        <v>0</v>
      </c>
      <c r="I112" s="184">
        <f t="shared" si="56"/>
        <v>0</v>
      </c>
      <c r="J112" s="367">
        <f t="shared" si="56"/>
        <v>0</v>
      </c>
      <c r="K112" s="183">
        <f t="shared" si="56"/>
        <v>0</v>
      </c>
      <c r="L112" s="375">
        <f t="shared" si="56"/>
        <v>0</v>
      </c>
      <c r="M112" s="182">
        <f t="shared" si="56"/>
        <v>0</v>
      </c>
      <c r="N112" s="183">
        <f t="shared" si="56"/>
        <v>0</v>
      </c>
      <c r="O112" s="184">
        <f t="shared" si="56"/>
        <v>0</v>
      </c>
      <c r="P112" s="170">
        <f t="shared" si="33"/>
        <v>0</v>
      </c>
      <c r="Q112" s="170">
        <f t="shared" si="34"/>
        <v>0</v>
      </c>
      <c r="R112" s="170">
        <f t="shared" si="35"/>
        <v>0</v>
      </c>
      <c r="S112" s="182">
        <f t="shared" ref="S112:X112" si="57">SUM(S114,S119,S122,S126,S129,S132,S135)</f>
        <v>0</v>
      </c>
      <c r="T112" s="410">
        <f t="shared" si="57"/>
        <v>0</v>
      </c>
      <c r="U112" s="415">
        <f t="shared" si="57"/>
        <v>0</v>
      </c>
      <c r="V112" s="367">
        <f t="shared" si="57"/>
        <v>0</v>
      </c>
      <c r="W112" s="410">
        <f t="shared" si="57"/>
        <v>0</v>
      </c>
      <c r="X112" s="415">
        <f t="shared" si="57"/>
        <v>0</v>
      </c>
      <c r="Y112" s="131"/>
    </row>
    <row r="113" spans="1:25" ht="13.5" customHeight="1" x14ac:dyDescent="0.25">
      <c r="A113" s="118"/>
      <c r="B113" s="119"/>
      <c r="C113" s="120"/>
      <c r="D113" s="121"/>
      <c r="E113" s="175" t="s">
        <v>5</v>
      </c>
      <c r="F113" s="176"/>
      <c r="G113" s="206"/>
      <c r="H113" s="207"/>
      <c r="I113" s="208"/>
      <c r="J113" s="371"/>
      <c r="K113" s="207"/>
      <c r="L113" s="317"/>
      <c r="M113" s="206"/>
      <c r="N113" s="207"/>
      <c r="O113" s="208"/>
      <c r="P113" s="170"/>
      <c r="Q113" s="170"/>
      <c r="R113" s="170"/>
      <c r="S113" s="206"/>
      <c r="T113" s="421"/>
      <c r="U113" s="390"/>
      <c r="V113" s="371"/>
      <c r="W113" s="421"/>
      <c r="X113" s="390"/>
      <c r="Y113" s="180"/>
    </row>
    <row r="114" spans="1:25" ht="26.25" customHeight="1" x14ac:dyDescent="0.25">
      <c r="A114" s="123">
        <v>2310</v>
      </c>
      <c r="B114" s="134" t="s">
        <v>775</v>
      </c>
      <c r="C114" s="124">
        <v>1</v>
      </c>
      <c r="D114" s="125">
        <v>0</v>
      </c>
      <c r="E114" s="175" t="s">
        <v>804</v>
      </c>
      <c r="F114" s="176"/>
      <c r="G114" s="177">
        <f t="shared" ref="G114:O114" si="58">SUM(G116:G118)</f>
        <v>0</v>
      </c>
      <c r="H114" s="178">
        <f t="shared" si="58"/>
        <v>0</v>
      </c>
      <c r="I114" s="179">
        <f t="shared" si="58"/>
        <v>0</v>
      </c>
      <c r="J114" s="366">
        <f t="shared" si="58"/>
        <v>0</v>
      </c>
      <c r="K114" s="178">
        <f t="shared" si="58"/>
        <v>0</v>
      </c>
      <c r="L114" s="287">
        <f t="shared" si="58"/>
        <v>0</v>
      </c>
      <c r="M114" s="177">
        <f t="shared" si="58"/>
        <v>0</v>
      </c>
      <c r="N114" s="178">
        <f t="shared" si="58"/>
        <v>0</v>
      </c>
      <c r="O114" s="179">
        <f t="shared" si="58"/>
        <v>0</v>
      </c>
      <c r="P114" s="170">
        <f t="shared" si="33"/>
        <v>0</v>
      </c>
      <c r="Q114" s="170">
        <f t="shared" si="34"/>
        <v>0</v>
      </c>
      <c r="R114" s="170">
        <f t="shared" si="35"/>
        <v>0</v>
      </c>
      <c r="S114" s="177">
        <f t="shared" ref="S114:X114" si="59">SUM(S116:S118)</f>
        <v>0</v>
      </c>
      <c r="T114" s="408">
        <f t="shared" si="59"/>
        <v>0</v>
      </c>
      <c r="U114" s="409">
        <f t="shared" si="59"/>
        <v>0</v>
      </c>
      <c r="V114" s="366">
        <f t="shared" si="59"/>
        <v>0</v>
      </c>
      <c r="W114" s="408">
        <f t="shared" si="59"/>
        <v>0</v>
      </c>
      <c r="X114" s="409">
        <f t="shared" si="59"/>
        <v>0</v>
      </c>
      <c r="Y114" s="180"/>
    </row>
    <row r="115" spans="1:25" s="126" customFormat="1" ht="12.75" customHeight="1" x14ac:dyDescent="0.25">
      <c r="A115" s="123"/>
      <c r="B115" s="119"/>
      <c r="C115" s="124"/>
      <c r="D115" s="125"/>
      <c r="E115" s="175" t="s">
        <v>193</v>
      </c>
      <c r="F115" s="176"/>
      <c r="G115" s="177"/>
      <c r="H115" s="178"/>
      <c r="I115" s="179"/>
      <c r="J115" s="366"/>
      <c r="K115" s="178"/>
      <c r="L115" s="287"/>
      <c r="M115" s="177"/>
      <c r="N115" s="178"/>
      <c r="O115" s="179"/>
      <c r="P115" s="170"/>
      <c r="Q115" s="170"/>
      <c r="R115" s="170"/>
      <c r="S115" s="177"/>
      <c r="T115" s="408"/>
      <c r="U115" s="409"/>
      <c r="V115" s="366"/>
      <c r="W115" s="408"/>
      <c r="X115" s="409"/>
      <c r="Y115" s="185"/>
    </row>
    <row r="116" spans="1:25" ht="21.75" customHeight="1" thickBot="1" x14ac:dyDescent="0.3">
      <c r="A116" s="123">
        <v>2311</v>
      </c>
      <c r="B116" s="134" t="s">
        <v>775</v>
      </c>
      <c r="C116" s="124">
        <v>1</v>
      </c>
      <c r="D116" s="125">
        <v>1</v>
      </c>
      <c r="E116" s="175" t="s">
        <v>805</v>
      </c>
      <c r="F116" s="176"/>
      <c r="G116" s="197">
        <f>SUM(H116:I116)</f>
        <v>0</v>
      </c>
      <c r="H116" s="198"/>
      <c r="I116" s="199"/>
      <c r="J116" s="370">
        <f>SUM(K116:L116)</f>
        <v>0</v>
      </c>
      <c r="K116" s="198"/>
      <c r="L116" s="376"/>
      <c r="M116" s="197">
        <f>SUM(N116:O116)</f>
        <v>0</v>
      </c>
      <c r="N116" s="198"/>
      <c r="O116" s="199"/>
      <c r="P116" s="170">
        <f t="shared" si="33"/>
        <v>0</v>
      </c>
      <c r="Q116" s="170">
        <f t="shared" si="34"/>
        <v>0</v>
      </c>
      <c r="R116" s="170">
        <f t="shared" si="35"/>
        <v>0</v>
      </c>
      <c r="S116" s="197">
        <f>SUM(T116:U116)</f>
        <v>0</v>
      </c>
      <c r="T116" s="389"/>
      <c r="U116" s="416"/>
      <c r="V116" s="370">
        <f>SUM(W116:X116)</f>
        <v>0</v>
      </c>
      <c r="W116" s="389"/>
      <c r="X116" s="416"/>
      <c r="Y116" s="180"/>
    </row>
    <row r="117" spans="1:25" ht="16.5" thickBot="1" x14ac:dyDescent="0.3">
      <c r="A117" s="123">
        <v>2312</v>
      </c>
      <c r="B117" s="134" t="s">
        <v>775</v>
      </c>
      <c r="C117" s="124">
        <v>1</v>
      </c>
      <c r="D117" s="125">
        <v>2</v>
      </c>
      <c r="E117" s="175" t="s">
        <v>806</v>
      </c>
      <c r="F117" s="176"/>
      <c r="G117" s="197">
        <f>SUM(H117:I117)</f>
        <v>0</v>
      </c>
      <c r="H117" s="198"/>
      <c r="I117" s="199"/>
      <c r="J117" s="370">
        <f>SUM(K117:L117)</f>
        <v>0</v>
      </c>
      <c r="K117" s="198"/>
      <c r="L117" s="376"/>
      <c r="M117" s="197">
        <f>SUM(N117:O117)</f>
        <v>0</v>
      </c>
      <c r="N117" s="198"/>
      <c r="O117" s="199"/>
      <c r="P117" s="170">
        <f t="shared" si="33"/>
        <v>0</v>
      </c>
      <c r="Q117" s="170">
        <f t="shared" si="34"/>
        <v>0</v>
      </c>
      <c r="R117" s="170">
        <f t="shared" si="35"/>
        <v>0</v>
      </c>
      <c r="S117" s="197">
        <f>SUM(T117:U117)</f>
        <v>0</v>
      </c>
      <c r="T117" s="389"/>
      <c r="U117" s="416"/>
      <c r="V117" s="370">
        <f>SUM(W117:X117)</f>
        <v>0</v>
      </c>
      <c r="W117" s="389"/>
      <c r="X117" s="416"/>
      <c r="Y117" s="180"/>
    </row>
    <row r="118" spans="1:25" ht="16.5" thickBot="1" x14ac:dyDescent="0.3">
      <c r="A118" s="123">
        <v>2313</v>
      </c>
      <c r="B118" s="134" t="s">
        <v>775</v>
      </c>
      <c r="C118" s="124">
        <v>1</v>
      </c>
      <c r="D118" s="125">
        <v>3</v>
      </c>
      <c r="E118" s="175" t="s">
        <v>807</v>
      </c>
      <c r="F118" s="176"/>
      <c r="G118" s="197">
        <f>SUM(H118:I118)</f>
        <v>0</v>
      </c>
      <c r="H118" s="198"/>
      <c r="I118" s="199"/>
      <c r="J118" s="370">
        <f>SUM(K118:L118)</f>
        <v>0</v>
      </c>
      <c r="K118" s="198"/>
      <c r="L118" s="376"/>
      <c r="M118" s="197">
        <f>SUM(N118:O118)</f>
        <v>0</v>
      </c>
      <c r="N118" s="198"/>
      <c r="O118" s="199"/>
      <c r="P118" s="170">
        <f t="shared" si="33"/>
        <v>0</v>
      </c>
      <c r="Q118" s="170">
        <f t="shared" si="34"/>
        <v>0</v>
      </c>
      <c r="R118" s="170">
        <f t="shared" si="35"/>
        <v>0</v>
      </c>
      <c r="S118" s="197">
        <f>SUM(T118:U118)</f>
        <v>0</v>
      </c>
      <c r="T118" s="389"/>
      <c r="U118" s="416"/>
      <c r="V118" s="370">
        <f>SUM(W118:X118)</f>
        <v>0</v>
      </c>
      <c r="W118" s="389"/>
      <c r="X118" s="416"/>
      <c r="Y118" s="180"/>
    </row>
    <row r="119" spans="1:25" ht="19.5" customHeight="1" x14ac:dyDescent="0.25">
      <c r="A119" s="123">
        <v>2320</v>
      </c>
      <c r="B119" s="134" t="s">
        <v>775</v>
      </c>
      <c r="C119" s="124">
        <v>2</v>
      </c>
      <c r="D119" s="125">
        <v>0</v>
      </c>
      <c r="E119" s="175" t="s">
        <v>808</v>
      </c>
      <c r="F119" s="176"/>
      <c r="G119" s="177">
        <f t="shared" ref="G119:O119" si="60">SUM(G121)</f>
        <v>0</v>
      </c>
      <c r="H119" s="178">
        <f t="shared" si="60"/>
        <v>0</v>
      </c>
      <c r="I119" s="179">
        <f t="shared" si="60"/>
        <v>0</v>
      </c>
      <c r="J119" s="366">
        <f t="shared" si="60"/>
        <v>0</v>
      </c>
      <c r="K119" s="178">
        <f t="shared" si="60"/>
        <v>0</v>
      </c>
      <c r="L119" s="287">
        <f t="shared" si="60"/>
        <v>0</v>
      </c>
      <c r="M119" s="177">
        <f t="shared" si="60"/>
        <v>0</v>
      </c>
      <c r="N119" s="178">
        <f t="shared" si="60"/>
        <v>0</v>
      </c>
      <c r="O119" s="179">
        <f t="shared" si="60"/>
        <v>0</v>
      </c>
      <c r="P119" s="170">
        <f t="shared" si="33"/>
        <v>0</v>
      </c>
      <c r="Q119" s="170">
        <f t="shared" si="34"/>
        <v>0</v>
      </c>
      <c r="R119" s="170">
        <f t="shared" si="35"/>
        <v>0</v>
      </c>
      <c r="S119" s="177">
        <f t="shared" ref="S119:X119" si="61">SUM(S121)</f>
        <v>0</v>
      </c>
      <c r="T119" s="408">
        <f t="shared" si="61"/>
        <v>0</v>
      </c>
      <c r="U119" s="409">
        <f t="shared" si="61"/>
        <v>0</v>
      </c>
      <c r="V119" s="366">
        <f t="shared" si="61"/>
        <v>0</v>
      </c>
      <c r="W119" s="408">
        <f t="shared" si="61"/>
        <v>0</v>
      </c>
      <c r="X119" s="409">
        <f t="shared" si="61"/>
        <v>0</v>
      </c>
      <c r="Y119" s="180"/>
    </row>
    <row r="120" spans="1:25" s="126" customFormat="1" ht="14.25" customHeight="1" x14ac:dyDescent="0.25">
      <c r="A120" s="123"/>
      <c r="B120" s="119"/>
      <c r="C120" s="124"/>
      <c r="D120" s="125"/>
      <c r="E120" s="175" t="s">
        <v>193</v>
      </c>
      <c r="F120" s="176"/>
      <c r="G120" s="177"/>
      <c r="H120" s="178"/>
      <c r="I120" s="179"/>
      <c r="J120" s="366"/>
      <c r="K120" s="178"/>
      <c r="L120" s="287"/>
      <c r="M120" s="177"/>
      <c r="N120" s="178"/>
      <c r="O120" s="179"/>
      <c r="P120" s="170"/>
      <c r="Q120" s="170"/>
      <c r="R120" s="170"/>
      <c r="S120" s="177"/>
      <c r="T120" s="408"/>
      <c r="U120" s="409"/>
      <c r="V120" s="366"/>
      <c r="W120" s="408"/>
      <c r="X120" s="409"/>
      <c r="Y120" s="185"/>
    </row>
    <row r="121" spans="1:25" ht="15.75" customHeight="1" thickBot="1" x14ac:dyDescent="0.3">
      <c r="A121" s="123">
        <v>2321</v>
      </c>
      <c r="B121" s="134" t="s">
        <v>775</v>
      </c>
      <c r="C121" s="124">
        <v>2</v>
      </c>
      <c r="D121" s="125">
        <v>1</v>
      </c>
      <c r="E121" s="175" t="s">
        <v>809</v>
      </c>
      <c r="F121" s="176"/>
      <c r="G121" s="197">
        <f>SUM(H121:I121)</f>
        <v>0</v>
      </c>
      <c r="H121" s="198"/>
      <c r="I121" s="199"/>
      <c r="J121" s="370">
        <f>SUM(K121:L121)</f>
        <v>0</v>
      </c>
      <c r="K121" s="198"/>
      <c r="L121" s="376"/>
      <c r="M121" s="197">
        <f>SUM(N121:O121)</f>
        <v>0</v>
      </c>
      <c r="N121" s="198"/>
      <c r="O121" s="199"/>
      <c r="P121" s="170">
        <f t="shared" si="33"/>
        <v>0</v>
      </c>
      <c r="Q121" s="170">
        <f t="shared" si="34"/>
        <v>0</v>
      </c>
      <c r="R121" s="170">
        <f t="shared" si="35"/>
        <v>0</v>
      </c>
      <c r="S121" s="197">
        <f>SUM(T121:U121)</f>
        <v>0</v>
      </c>
      <c r="T121" s="389"/>
      <c r="U121" s="416"/>
      <c r="V121" s="370">
        <f>SUM(W121:X121)</f>
        <v>0</v>
      </c>
      <c r="W121" s="389"/>
      <c r="X121" s="416"/>
      <c r="Y121" s="180"/>
    </row>
    <row r="122" spans="1:25" ht="26.25" customHeight="1" x14ac:dyDescent="0.25">
      <c r="A122" s="123">
        <v>2330</v>
      </c>
      <c r="B122" s="134" t="s">
        <v>775</v>
      </c>
      <c r="C122" s="124">
        <v>3</v>
      </c>
      <c r="D122" s="125">
        <v>0</v>
      </c>
      <c r="E122" s="175" t="s">
        <v>810</v>
      </c>
      <c r="F122" s="176"/>
      <c r="G122" s="177">
        <f t="shared" ref="G122:O122" si="62">SUM(G124:G125)</f>
        <v>0</v>
      </c>
      <c r="H122" s="178">
        <f t="shared" si="62"/>
        <v>0</v>
      </c>
      <c r="I122" s="179">
        <f t="shared" si="62"/>
        <v>0</v>
      </c>
      <c r="J122" s="366">
        <f t="shared" si="62"/>
        <v>0</v>
      </c>
      <c r="K122" s="178">
        <f t="shared" si="62"/>
        <v>0</v>
      </c>
      <c r="L122" s="287">
        <f t="shared" si="62"/>
        <v>0</v>
      </c>
      <c r="M122" s="177">
        <f t="shared" si="62"/>
        <v>0</v>
      </c>
      <c r="N122" s="178">
        <f t="shared" si="62"/>
        <v>0</v>
      </c>
      <c r="O122" s="179">
        <f t="shared" si="62"/>
        <v>0</v>
      </c>
      <c r="P122" s="170">
        <f t="shared" si="33"/>
        <v>0</v>
      </c>
      <c r="Q122" s="170">
        <f t="shared" si="34"/>
        <v>0</v>
      </c>
      <c r="R122" s="170">
        <f t="shared" si="35"/>
        <v>0</v>
      </c>
      <c r="S122" s="177">
        <f t="shared" ref="S122:X122" si="63">SUM(S124:S125)</f>
        <v>0</v>
      </c>
      <c r="T122" s="408">
        <f t="shared" si="63"/>
        <v>0</v>
      </c>
      <c r="U122" s="409">
        <f t="shared" si="63"/>
        <v>0</v>
      </c>
      <c r="V122" s="366">
        <f t="shared" si="63"/>
        <v>0</v>
      </c>
      <c r="W122" s="408">
        <f t="shared" si="63"/>
        <v>0</v>
      </c>
      <c r="X122" s="409">
        <f t="shared" si="63"/>
        <v>0</v>
      </c>
      <c r="Y122" s="180"/>
    </row>
    <row r="123" spans="1:25" s="126" customFormat="1" ht="16.5" customHeight="1" x14ac:dyDescent="0.25">
      <c r="A123" s="123"/>
      <c r="B123" s="119"/>
      <c r="C123" s="124"/>
      <c r="D123" s="125"/>
      <c r="E123" s="175" t="s">
        <v>193</v>
      </c>
      <c r="F123" s="176"/>
      <c r="G123" s="177"/>
      <c r="H123" s="178"/>
      <c r="I123" s="179"/>
      <c r="J123" s="366"/>
      <c r="K123" s="178"/>
      <c r="L123" s="287"/>
      <c r="M123" s="177"/>
      <c r="N123" s="178"/>
      <c r="O123" s="179"/>
      <c r="P123" s="170"/>
      <c r="Q123" s="170"/>
      <c r="R123" s="170"/>
      <c r="S123" s="177"/>
      <c r="T123" s="408"/>
      <c r="U123" s="409"/>
      <c r="V123" s="366"/>
      <c r="W123" s="408"/>
      <c r="X123" s="409"/>
      <c r="Y123" s="185"/>
    </row>
    <row r="124" spans="1:25" ht="20.25" customHeight="1" thickBot="1" x14ac:dyDescent="0.3">
      <c r="A124" s="123">
        <v>2331</v>
      </c>
      <c r="B124" s="134" t="s">
        <v>775</v>
      </c>
      <c r="C124" s="124">
        <v>3</v>
      </c>
      <c r="D124" s="125">
        <v>1</v>
      </c>
      <c r="E124" s="175" t="s">
        <v>811</v>
      </c>
      <c r="F124" s="176"/>
      <c r="G124" s="197">
        <f>SUM(H124:I124)</f>
        <v>0</v>
      </c>
      <c r="H124" s="198"/>
      <c r="I124" s="199"/>
      <c r="J124" s="370">
        <f>SUM(K124:L124)</f>
        <v>0</v>
      </c>
      <c r="K124" s="198"/>
      <c r="L124" s="376"/>
      <c r="M124" s="197">
        <f>SUM(N124:O124)</f>
        <v>0</v>
      </c>
      <c r="N124" s="198"/>
      <c r="O124" s="199"/>
      <c r="P124" s="170">
        <f t="shared" si="33"/>
        <v>0</v>
      </c>
      <c r="Q124" s="170">
        <f t="shared" si="34"/>
        <v>0</v>
      </c>
      <c r="R124" s="170">
        <f t="shared" si="35"/>
        <v>0</v>
      </c>
      <c r="S124" s="197">
        <f>SUM(T124:U124)</f>
        <v>0</v>
      </c>
      <c r="T124" s="389"/>
      <c r="U124" s="416"/>
      <c r="V124" s="370">
        <f>SUM(W124:X124)</f>
        <v>0</v>
      </c>
      <c r="W124" s="389"/>
      <c r="X124" s="416"/>
      <c r="Y124" s="180"/>
    </row>
    <row r="125" spans="1:25" ht="16.5" thickBot="1" x14ac:dyDescent="0.3">
      <c r="A125" s="123">
        <v>2332</v>
      </c>
      <c r="B125" s="134" t="s">
        <v>775</v>
      </c>
      <c r="C125" s="124">
        <v>3</v>
      </c>
      <c r="D125" s="125">
        <v>2</v>
      </c>
      <c r="E125" s="175" t="s">
        <v>812</v>
      </c>
      <c r="F125" s="176"/>
      <c r="G125" s="197">
        <f>SUM(H125:I125)</f>
        <v>0</v>
      </c>
      <c r="H125" s="198"/>
      <c r="I125" s="199"/>
      <c r="J125" s="370">
        <f>SUM(K125:L125)</f>
        <v>0</v>
      </c>
      <c r="K125" s="198"/>
      <c r="L125" s="376"/>
      <c r="M125" s="197">
        <f>SUM(N125:O125)</f>
        <v>0</v>
      </c>
      <c r="N125" s="198"/>
      <c r="O125" s="199"/>
      <c r="P125" s="170">
        <f t="shared" si="33"/>
        <v>0</v>
      </c>
      <c r="Q125" s="170">
        <f t="shared" si="34"/>
        <v>0</v>
      </c>
      <c r="R125" s="170">
        <f t="shared" si="35"/>
        <v>0</v>
      </c>
      <c r="S125" s="197">
        <f>SUM(T125:U125)</f>
        <v>0</v>
      </c>
      <c r="T125" s="389"/>
      <c r="U125" s="416"/>
      <c r="V125" s="370">
        <f>SUM(W125:X125)</f>
        <v>0</v>
      </c>
      <c r="W125" s="389"/>
      <c r="X125" s="416"/>
      <c r="Y125" s="180"/>
    </row>
    <row r="126" spans="1:25" x14ac:dyDescent="0.25">
      <c r="A126" s="123">
        <v>2340</v>
      </c>
      <c r="B126" s="134" t="s">
        <v>775</v>
      </c>
      <c r="C126" s="124">
        <v>4</v>
      </c>
      <c r="D126" s="125">
        <v>0</v>
      </c>
      <c r="E126" s="175" t="s">
        <v>813</v>
      </c>
      <c r="F126" s="176"/>
      <c r="G126" s="177">
        <f t="shared" ref="G126:O126" si="64">SUM(G128)</f>
        <v>0</v>
      </c>
      <c r="H126" s="178">
        <f t="shared" si="64"/>
        <v>0</v>
      </c>
      <c r="I126" s="179">
        <f t="shared" si="64"/>
        <v>0</v>
      </c>
      <c r="J126" s="366">
        <f t="shared" si="64"/>
        <v>0</v>
      </c>
      <c r="K126" s="178">
        <f t="shared" si="64"/>
        <v>0</v>
      </c>
      <c r="L126" s="287">
        <f t="shared" si="64"/>
        <v>0</v>
      </c>
      <c r="M126" s="177">
        <f t="shared" si="64"/>
        <v>0</v>
      </c>
      <c r="N126" s="178">
        <f t="shared" si="64"/>
        <v>0</v>
      </c>
      <c r="O126" s="179">
        <f t="shared" si="64"/>
        <v>0</v>
      </c>
      <c r="P126" s="170">
        <f t="shared" si="33"/>
        <v>0</v>
      </c>
      <c r="Q126" s="170">
        <f t="shared" si="34"/>
        <v>0</v>
      </c>
      <c r="R126" s="170">
        <f t="shared" si="35"/>
        <v>0</v>
      </c>
      <c r="S126" s="177">
        <f t="shared" ref="S126:X126" si="65">SUM(S128)</f>
        <v>0</v>
      </c>
      <c r="T126" s="408">
        <f t="shared" si="65"/>
        <v>0</v>
      </c>
      <c r="U126" s="409">
        <f t="shared" si="65"/>
        <v>0</v>
      </c>
      <c r="V126" s="366">
        <f t="shared" si="65"/>
        <v>0</v>
      </c>
      <c r="W126" s="408">
        <f t="shared" si="65"/>
        <v>0</v>
      </c>
      <c r="X126" s="409">
        <f t="shared" si="65"/>
        <v>0</v>
      </c>
      <c r="Y126" s="180"/>
    </row>
    <row r="127" spans="1:25" s="126" customFormat="1" ht="14.25" customHeight="1" x14ac:dyDescent="0.25">
      <c r="A127" s="123"/>
      <c r="B127" s="119"/>
      <c r="C127" s="124"/>
      <c r="D127" s="125"/>
      <c r="E127" s="175" t="s">
        <v>193</v>
      </c>
      <c r="F127" s="176"/>
      <c r="G127" s="177"/>
      <c r="H127" s="178"/>
      <c r="I127" s="179"/>
      <c r="J127" s="366"/>
      <c r="K127" s="178"/>
      <c r="L127" s="287"/>
      <c r="M127" s="177"/>
      <c r="N127" s="178"/>
      <c r="O127" s="179"/>
      <c r="P127" s="170"/>
      <c r="Q127" s="170"/>
      <c r="R127" s="170"/>
      <c r="S127" s="177"/>
      <c r="T127" s="408"/>
      <c r="U127" s="409"/>
      <c r="V127" s="366"/>
      <c r="W127" s="408"/>
      <c r="X127" s="409"/>
      <c r="Y127" s="185"/>
    </row>
    <row r="128" spans="1:25" ht="16.5" thickBot="1" x14ac:dyDescent="0.3">
      <c r="A128" s="123">
        <v>2341</v>
      </c>
      <c r="B128" s="134" t="s">
        <v>775</v>
      </c>
      <c r="C128" s="124">
        <v>4</v>
      </c>
      <c r="D128" s="125">
        <v>1</v>
      </c>
      <c r="E128" s="175" t="s">
        <v>813</v>
      </c>
      <c r="F128" s="176"/>
      <c r="G128" s="197">
        <f>SUM(H128:I128)</f>
        <v>0</v>
      </c>
      <c r="H128" s="198"/>
      <c r="I128" s="199"/>
      <c r="J128" s="370">
        <f>SUM(K128:L128)</f>
        <v>0</v>
      </c>
      <c r="K128" s="198"/>
      <c r="L128" s="376"/>
      <c r="M128" s="197">
        <f>SUM(N128:O128)</f>
        <v>0</v>
      </c>
      <c r="N128" s="198"/>
      <c r="O128" s="199"/>
      <c r="P128" s="170">
        <f t="shared" si="33"/>
        <v>0</v>
      </c>
      <c r="Q128" s="170">
        <f t="shared" si="34"/>
        <v>0</v>
      </c>
      <c r="R128" s="170">
        <f t="shared" si="35"/>
        <v>0</v>
      </c>
      <c r="S128" s="197">
        <f>SUM(T128:U128)</f>
        <v>0</v>
      </c>
      <c r="T128" s="389"/>
      <c r="U128" s="416"/>
      <c r="V128" s="370">
        <f>SUM(W128:X128)</f>
        <v>0</v>
      </c>
      <c r="W128" s="389"/>
      <c r="X128" s="416"/>
      <c r="Y128" s="180"/>
    </row>
    <row r="129" spans="1:25" ht="14.25" customHeight="1" x14ac:dyDescent="0.25">
      <c r="A129" s="123">
        <v>2350</v>
      </c>
      <c r="B129" s="134" t="s">
        <v>775</v>
      </c>
      <c r="C129" s="124">
        <v>5</v>
      </c>
      <c r="D129" s="125">
        <v>0</v>
      </c>
      <c r="E129" s="175" t="s">
        <v>814</v>
      </c>
      <c r="F129" s="176"/>
      <c r="G129" s="177">
        <f t="shared" ref="G129:O129" si="66">SUM(G131)</f>
        <v>0</v>
      </c>
      <c r="H129" s="178">
        <f t="shared" si="66"/>
        <v>0</v>
      </c>
      <c r="I129" s="179">
        <f t="shared" si="66"/>
        <v>0</v>
      </c>
      <c r="J129" s="366">
        <f t="shared" si="66"/>
        <v>0</v>
      </c>
      <c r="K129" s="178">
        <f t="shared" si="66"/>
        <v>0</v>
      </c>
      <c r="L129" s="287">
        <f t="shared" si="66"/>
        <v>0</v>
      </c>
      <c r="M129" s="177">
        <f t="shared" si="66"/>
        <v>0</v>
      </c>
      <c r="N129" s="178">
        <f t="shared" si="66"/>
        <v>0</v>
      </c>
      <c r="O129" s="179">
        <f t="shared" si="66"/>
        <v>0</v>
      </c>
      <c r="P129" s="170">
        <f t="shared" si="33"/>
        <v>0</v>
      </c>
      <c r="Q129" s="170">
        <f t="shared" si="34"/>
        <v>0</v>
      </c>
      <c r="R129" s="170">
        <f t="shared" si="35"/>
        <v>0</v>
      </c>
      <c r="S129" s="177">
        <f t="shared" ref="S129:X129" si="67">SUM(S131)</f>
        <v>0</v>
      </c>
      <c r="T129" s="408">
        <f t="shared" si="67"/>
        <v>0</v>
      </c>
      <c r="U129" s="409">
        <f t="shared" si="67"/>
        <v>0</v>
      </c>
      <c r="V129" s="366">
        <f t="shared" si="67"/>
        <v>0</v>
      </c>
      <c r="W129" s="408">
        <f t="shared" si="67"/>
        <v>0</v>
      </c>
      <c r="X129" s="409">
        <f t="shared" si="67"/>
        <v>0</v>
      </c>
      <c r="Y129" s="180"/>
    </row>
    <row r="130" spans="1:25" s="126" customFormat="1" ht="14.25" customHeight="1" x14ac:dyDescent="0.25">
      <c r="A130" s="123"/>
      <c r="B130" s="119"/>
      <c r="C130" s="124"/>
      <c r="D130" s="125"/>
      <c r="E130" s="175" t="s">
        <v>193</v>
      </c>
      <c r="F130" s="176"/>
      <c r="G130" s="177"/>
      <c r="H130" s="178"/>
      <c r="I130" s="179"/>
      <c r="J130" s="366"/>
      <c r="K130" s="178"/>
      <c r="L130" s="287"/>
      <c r="M130" s="177"/>
      <c r="N130" s="178"/>
      <c r="O130" s="179"/>
      <c r="P130" s="170"/>
      <c r="Q130" s="170"/>
      <c r="R130" s="170"/>
      <c r="S130" s="177"/>
      <c r="T130" s="408"/>
      <c r="U130" s="409"/>
      <c r="V130" s="366"/>
      <c r="W130" s="408"/>
      <c r="X130" s="409"/>
      <c r="Y130" s="185"/>
    </row>
    <row r="131" spans="1:25" ht="18" customHeight="1" thickBot="1" x14ac:dyDescent="0.3">
      <c r="A131" s="123">
        <v>2351</v>
      </c>
      <c r="B131" s="134" t="s">
        <v>775</v>
      </c>
      <c r="C131" s="124">
        <v>5</v>
      </c>
      <c r="D131" s="125">
        <v>1</v>
      </c>
      <c r="E131" s="175" t="s">
        <v>815</v>
      </c>
      <c r="F131" s="176"/>
      <c r="G131" s="197">
        <f>SUM(H131:I131)</f>
        <v>0</v>
      </c>
      <c r="H131" s="198"/>
      <c r="I131" s="199"/>
      <c r="J131" s="370">
        <f>SUM(K131:L131)</f>
        <v>0</v>
      </c>
      <c r="K131" s="198"/>
      <c r="L131" s="376"/>
      <c r="M131" s="197">
        <f>SUM(N131:O131)</f>
        <v>0</v>
      </c>
      <c r="N131" s="198"/>
      <c r="O131" s="199"/>
      <c r="P131" s="170">
        <f t="shared" si="33"/>
        <v>0</v>
      </c>
      <c r="Q131" s="170">
        <f t="shared" si="34"/>
        <v>0</v>
      </c>
      <c r="R131" s="170">
        <f t="shared" si="35"/>
        <v>0</v>
      </c>
      <c r="S131" s="197">
        <f>SUM(T131:U131)</f>
        <v>0</v>
      </c>
      <c r="T131" s="389"/>
      <c r="U131" s="416"/>
      <c r="V131" s="370">
        <f>SUM(W131:X131)</f>
        <v>0</v>
      </c>
      <c r="W131" s="389"/>
      <c r="X131" s="416"/>
      <c r="Y131" s="180"/>
    </row>
    <row r="132" spans="1:25" ht="39" customHeight="1" x14ac:dyDescent="0.25">
      <c r="A132" s="123">
        <v>2360</v>
      </c>
      <c r="B132" s="134" t="s">
        <v>775</v>
      </c>
      <c r="C132" s="124">
        <v>6</v>
      </c>
      <c r="D132" s="125">
        <v>0</v>
      </c>
      <c r="E132" s="175" t="s">
        <v>816</v>
      </c>
      <c r="F132" s="176"/>
      <c r="G132" s="177">
        <f t="shared" ref="G132:O132" si="68">SUM(G134)</f>
        <v>0</v>
      </c>
      <c r="H132" s="178">
        <f t="shared" si="68"/>
        <v>0</v>
      </c>
      <c r="I132" s="179">
        <f t="shared" si="68"/>
        <v>0</v>
      </c>
      <c r="J132" s="366">
        <f t="shared" si="68"/>
        <v>0</v>
      </c>
      <c r="K132" s="178">
        <f t="shared" si="68"/>
        <v>0</v>
      </c>
      <c r="L132" s="287">
        <f t="shared" si="68"/>
        <v>0</v>
      </c>
      <c r="M132" s="177">
        <f t="shared" si="68"/>
        <v>0</v>
      </c>
      <c r="N132" s="178">
        <f t="shared" si="68"/>
        <v>0</v>
      </c>
      <c r="O132" s="179">
        <f t="shared" si="68"/>
        <v>0</v>
      </c>
      <c r="P132" s="170">
        <f t="shared" si="33"/>
        <v>0</v>
      </c>
      <c r="Q132" s="170">
        <f t="shared" si="34"/>
        <v>0</v>
      </c>
      <c r="R132" s="170">
        <f t="shared" si="35"/>
        <v>0</v>
      </c>
      <c r="S132" s="177">
        <f t="shared" ref="S132:X132" si="69">SUM(S134)</f>
        <v>0</v>
      </c>
      <c r="T132" s="408">
        <f t="shared" si="69"/>
        <v>0</v>
      </c>
      <c r="U132" s="409">
        <f t="shared" si="69"/>
        <v>0</v>
      </c>
      <c r="V132" s="366">
        <f t="shared" si="69"/>
        <v>0</v>
      </c>
      <c r="W132" s="408">
        <f t="shared" si="69"/>
        <v>0</v>
      </c>
      <c r="X132" s="409">
        <f t="shared" si="69"/>
        <v>0</v>
      </c>
      <c r="Y132" s="180"/>
    </row>
    <row r="133" spans="1:25" s="126" customFormat="1" ht="13.5" customHeight="1" x14ac:dyDescent="0.25">
      <c r="A133" s="123"/>
      <c r="B133" s="119"/>
      <c r="C133" s="124"/>
      <c r="D133" s="125"/>
      <c r="E133" s="175" t="s">
        <v>193</v>
      </c>
      <c r="F133" s="176"/>
      <c r="G133" s="177"/>
      <c r="H133" s="178"/>
      <c r="I133" s="179"/>
      <c r="J133" s="366"/>
      <c r="K133" s="178"/>
      <c r="L133" s="287"/>
      <c r="M133" s="177"/>
      <c r="N133" s="178"/>
      <c r="O133" s="179"/>
      <c r="P133" s="170"/>
      <c r="Q133" s="170"/>
      <c r="R133" s="170"/>
      <c r="S133" s="177"/>
      <c r="T133" s="408"/>
      <c r="U133" s="409"/>
      <c r="V133" s="366"/>
      <c r="W133" s="408"/>
      <c r="X133" s="409"/>
      <c r="Y133" s="185"/>
    </row>
    <row r="134" spans="1:25" ht="42" customHeight="1" thickBot="1" x14ac:dyDescent="0.3">
      <c r="A134" s="123">
        <v>2361</v>
      </c>
      <c r="B134" s="134" t="s">
        <v>775</v>
      </c>
      <c r="C134" s="124">
        <v>6</v>
      </c>
      <c r="D134" s="125">
        <v>1</v>
      </c>
      <c r="E134" s="175" t="s">
        <v>816</v>
      </c>
      <c r="F134" s="176"/>
      <c r="G134" s="197">
        <f>SUM(H134:I134)</f>
        <v>0</v>
      </c>
      <c r="H134" s="198"/>
      <c r="I134" s="199"/>
      <c r="J134" s="370">
        <f>SUM(K134:L134)</f>
        <v>0</v>
      </c>
      <c r="K134" s="198"/>
      <c r="L134" s="376"/>
      <c r="M134" s="197">
        <f>SUM(N134:O134)</f>
        <v>0</v>
      </c>
      <c r="N134" s="198"/>
      <c r="O134" s="199"/>
      <c r="P134" s="170">
        <f t="shared" si="33"/>
        <v>0</v>
      </c>
      <c r="Q134" s="170">
        <f t="shared" si="34"/>
        <v>0</v>
      </c>
      <c r="R134" s="170">
        <f t="shared" si="35"/>
        <v>0</v>
      </c>
      <c r="S134" s="197">
        <f>SUM(T134:U134)</f>
        <v>0</v>
      </c>
      <c r="T134" s="389"/>
      <c r="U134" s="416"/>
      <c r="V134" s="370">
        <f>SUM(W134:X134)</f>
        <v>0</v>
      </c>
      <c r="W134" s="389"/>
      <c r="X134" s="416"/>
      <c r="Y134" s="180"/>
    </row>
    <row r="135" spans="1:25" ht="34.5" customHeight="1" x14ac:dyDescent="0.25">
      <c r="A135" s="123">
        <v>2370</v>
      </c>
      <c r="B135" s="134" t="s">
        <v>775</v>
      </c>
      <c r="C135" s="124">
        <v>7</v>
      </c>
      <c r="D135" s="125">
        <v>0</v>
      </c>
      <c r="E135" s="175" t="s">
        <v>817</v>
      </c>
      <c r="F135" s="176"/>
      <c r="G135" s="177">
        <f t="shared" ref="G135:O135" si="70">SUM(G137)</f>
        <v>0</v>
      </c>
      <c r="H135" s="178">
        <f t="shared" si="70"/>
        <v>0</v>
      </c>
      <c r="I135" s="179">
        <f t="shared" si="70"/>
        <v>0</v>
      </c>
      <c r="J135" s="366">
        <f t="shared" si="70"/>
        <v>0</v>
      </c>
      <c r="K135" s="178">
        <f t="shared" si="70"/>
        <v>0</v>
      </c>
      <c r="L135" s="287">
        <f t="shared" si="70"/>
        <v>0</v>
      </c>
      <c r="M135" s="177">
        <f t="shared" si="70"/>
        <v>0</v>
      </c>
      <c r="N135" s="178">
        <f t="shared" si="70"/>
        <v>0</v>
      </c>
      <c r="O135" s="179">
        <f t="shared" si="70"/>
        <v>0</v>
      </c>
      <c r="P135" s="170">
        <f t="shared" si="33"/>
        <v>0</v>
      </c>
      <c r="Q135" s="170">
        <f t="shared" si="34"/>
        <v>0</v>
      </c>
      <c r="R135" s="170">
        <f t="shared" si="35"/>
        <v>0</v>
      </c>
      <c r="S135" s="177">
        <f t="shared" ref="S135:X135" si="71">SUM(S137)</f>
        <v>0</v>
      </c>
      <c r="T135" s="408">
        <f t="shared" si="71"/>
        <v>0</v>
      </c>
      <c r="U135" s="409">
        <f t="shared" si="71"/>
        <v>0</v>
      </c>
      <c r="V135" s="366">
        <f t="shared" si="71"/>
        <v>0</v>
      </c>
      <c r="W135" s="408">
        <f t="shared" si="71"/>
        <v>0</v>
      </c>
      <c r="X135" s="409">
        <f t="shared" si="71"/>
        <v>0</v>
      </c>
      <c r="Y135" s="180"/>
    </row>
    <row r="136" spans="1:25" s="126" customFormat="1" ht="12" customHeight="1" x14ac:dyDescent="0.25">
      <c r="A136" s="123"/>
      <c r="B136" s="119"/>
      <c r="C136" s="124"/>
      <c r="D136" s="125"/>
      <c r="E136" s="175" t="s">
        <v>193</v>
      </c>
      <c r="F136" s="176"/>
      <c r="G136" s="177"/>
      <c r="H136" s="178"/>
      <c r="I136" s="179"/>
      <c r="J136" s="366"/>
      <c r="K136" s="178"/>
      <c r="L136" s="287"/>
      <c r="M136" s="177"/>
      <c r="N136" s="178"/>
      <c r="O136" s="179"/>
      <c r="P136" s="170"/>
      <c r="Q136" s="170"/>
      <c r="R136" s="170"/>
      <c r="S136" s="177"/>
      <c r="T136" s="408"/>
      <c r="U136" s="409"/>
      <c r="V136" s="366"/>
      <c r="W136" s="408"/>
      <c r="X136" s="409"/>
      <c r="Y136" s="185"/>
    </row>
    <row r="137" spans="1:25" ht="38.25" customHeight="1" thickBot="1" x14ac:dyDescent="0.3">
      <c r="A137" s="123">
        <v>2371</v>
      </c>
      <c r="B137" s="134" t="s">
        <v>775</v>
      </c>
      <c r="C137" s="124">
        <v>7</v>
      </c>
      <c r="D137" s="125">
        <v>1</v>
      </c>
      <c r="E137" s="175" t="s">
        <v>818</v>
      </c>
      <c r="F137" s="176"/>
      <c r="G137" s="197">
        <f>SUM(H137:I137)</f>
        <v>0</v>
      </c>
      <c r="H137" s="198"/>
      <c r="I137" s="199"/>
      <c r="J137" s="370">
        <f>SUM(K137:L137)</f>
        <v>0</v>
      </c>
      <c r="K137" s="198"/>
      <c r="L137" s="376"/>
      <c r="M137" s="197">
        <f>SUM(N137:O137)</f>
        <v>0</v>
      </c>
      <c r="N137" s="198"/>
      <c r="O137" s="199"/>
      <c r="P137" s="170">
        <f t="shared" si="33"/>
        <v>0</v>
      </c>
      <c r="Q137" s="170">
        <f t="shared" si="34"/>
        <v>0</v>
      </c>
      <c r="R137" s="170">
        <f t="shared" si="35"/>
        <v>0</v>
      </c>
      <c r="S137" s="197">
        <f>SUM(T137:U137)</f>
        <v>0</v>
      </c>
      <c r="T137" s="389"/>
      <c r="U137" s="416"/>
      <c r="V137" s="370">
        <f>SUM(W137:X137)</f>
        <v>0</v>
      </c>
      <c r="W137" s="389"/>
      <c r="X137" s="416"/>
      <c r="Y137" s="180"/>
    </row>
    <row r="138" spans="1:25" s="122" customFormat="1" ht="48.75" customHeight="1" x14ac:dyDescent="0.15">
      <c r="A138" s="123">
        <v>2400</v>
      </c>
      <c r="B138" s="134" t="s">
        <v>203</v>
      </c>
      <c r="C138" s="135">
        <v>0</v>
      </c>
      <c r="D138" s="136">
        <v>0</v>
      </c>
      <c r="E138" s="181" t="s">
        <v>969</v>
      </c>
      <c r="F138" s="166"/>
      <c r="G138" s="182">
        <f t="shared" ref="G138:O138" si="72">SUM(G140,G144,G166,G174,G179,G192,G195,G201,G210)</f>
        <v>436124.8</v>
      </c>
      <c r="H138" s="183">
        <f t="shared" si="72"/>
        <v>99486</v>
      </c>
      <c r="I138" s="209">
        <f t="shared" si="72"/>
        <v>336638.8</v>
      </c>
      <c r="J138" s="367">
        <f t="shared" si="72"/>
        <v>256883.5</v>
      </c>
      <c r="K138" s="183">
        <f t="shared" si="72"/>
        <v>109992.2</v>
      </c>
      <c r="L138" s="381">
        <f t="shared" si="72"/>
        <v>146891.30000000002</v>
      </c>
      <c r="M138" s="182">
        <f t="shared" si="72"/>
        <v>269728</v>
      </c>
      <c r="N138" s="183">
        <f t="shared" si="72"/>
        <v>115493</v>
      </c>
      <c r="O138" s="209">
        <f t="shared" si="72"/>
        <v>154235</v>
      </c>
      <c r="P138" s="170">
        <f t="shared" si="33"/>
        <v>12844.5</v>
      </c>
      <c r="Q138" s="170">
        <f t="shared" si="34"/>
        <v>5500.8000000000029</v>
      </c>
      <c r="R138" s="170">
        <f t="shared" si="35"/>
        <v>7343.6999999999825</v>
      </c>
      <c r="S138" s="182">
        <f t="shared" ref="S138:X138" si="73">SUM(S140,S144,S166,S174,S179,S192,S195,S201,S210)</f>
        <v>310132.59999999998</v>
      </c>
      <c r="T138" s="410">
        <f t="shared" si="73"/>
        <v>148186.6</v>
      </c>
      <c r="U138" s="411">
        <f t="shared" si="73"/>
        <v>161946</v>
      </c>
      <c r="V138" s="367">
        <f t="shared" si="73"/>
        <v>506983.6</v>
      </c>
      <c r="W138" s="410">
        <f t="shared" si="73"/>
        <v>336939.6</v>
      </c>
      <c r="X138" s="411">
        <f t="shared" si="73"/>
        <v>170044</v>
      </c>
      <c r="Y138" s="131"/>
    </row>
    <row r="139" spans="1:25" ht="18" customHeight="1" x14ac:dyDescent="0.25">
      <c r="A139" s="118"/>
      <c r="B139" s="119"/>
      <c r="C139" s="120"/>
      <c r="D139" s="121"/>
      <c r="E139" s="175" t="s">
        <v>5</v>
      </c>
      <c r="F139" s="176"/>
      <c r="G139" s="206"/>
      <c r="H139" s="207"/>
      <c r="I139" s="208"/>
      <c r="J139" s="371"/>
      <c r="K139" s="207"/>
      <c r="L139" s="317"/>
      <c r="M139" s="206"/>
      <c r="N139" s="207"/>
      <c r="O139" s="208"/>
      <c r="P139" s="170"/>
      <c r="Q139" s="170"/>
      <c r="R139" s="170"/>
      <c r="S139" s="206"/>
      <c r="T139" s="421"/>
      <c r="U139" s="390"/>
      <c r="V139" s="371"/>
      <c r="W139" s="421"/>
      <c r="X139" s="390"/>
      <c r="Y139" s="180"/>
    </row>
    <row r="140" spans="1:25" ht="36.75" customHeight="1" x14ac:dyDescent="0.25">
      <c r="A140" s="123">
        <v>2410</v>
      </c>
      <c r="B140" s="134" t="s">
        <v>203</v>
      </c>
      <c r="C140" s="124">
        <v>1</v>
      </c>
      <c r="D140" s="125">
        <v>0</v>
      </c>
      <c r="E140" s="175" t="s">
        <v>204</v>
      </c>
      <c r="F140" s="176"/>
      <c r="G140" s="177">
        <f t="shared" ref="G140:O140" si="74">SUM(G142:G143)</f>
        <v>0</v>
      </c>
      <c r="H140" s="178">
        <f t="shared" si="74"/>
        <v>0</v>
      </c>
      <c r="I140" s="179">
        <f t="shared" si="74"/>
        <v>0</v>
      </c>
      <c r="J140" s="366">
        <f t="shared" si="74"/>
        <v>0</v>
      </c>
      <c r="K140" s="178">
        <f t="shared" si="74"/>
        <v>0</v>
      </c>
      <c r="L140" s="287">
        <f t="shared" si="74"/>
        <v>0</v>
      </c>
      <c r="M140" s="177">
        <f t="shared" si="74"/>
        <v>0</v>
      </c>
      <c r="N140" s="178">
        <f t="shared" si="74"/>
        <v>0</v>
      </c>
      <c r="O140" s="179">
        <f t="shared" si="74"/>
        <v>0</v>
      </c>
      <c r="P140" s="170">
        <f t="shared" ref="P140:P213" si="75">M140-J140</f>
        <v>0</v>
      </c>
      <c r="Q140" s="170">
        <f t="shared" ref="Q140:Q213" si="76">N140-K140</f>
        <v>0</v>
      </c>
      <c r="R140" s="170">
        <f t="shared" ref="R140:R213" si="77">O140-L140</f>
        <v>0</v>
      </c>
      <c r="S140" s="177">
        <f t="shared" ref="S140:X140" si="78">SUM(S142:S143)</f>
        <v>0</v>
      </c>
      <c r="T140" s="408">
        <f t="shared" si="78"/>
        <v>0</v>
      </c>
      <c r="U140" s="409">
        <f t="shared" si="78"/>
        <v>0</v>
      </c>
      <c r="V140" s="366">
        <f t="shared" si="78"/>
        <v>0</v>
      </c>
      <c r="W140" s="408">
        <f t="shared" si="78"/>
        <v>0</v>
      </c>
      <c r="X140" s="409">
        <f t="shared" si="78"/>
        <v>0</v>
      </c>
      <c r="Y140" s="180"/>
    </row>
    <row r="141" spans="1:25" s="126" customFormat="1" ht="13.5" customHeight="1" x14ac:dyDescent="0.25">
      <c r="A141" s="123"/>
      <c r="B141" s="119"/>
      <c r="C141" s="124"/>
      <c r="D141" s="125"/>
      <c r="E141" s="175" t="s">
        <v>193</v>
      </c>
      <c r="F141" s="176"/>
      <c r="G141" s="177"/>
      <c r="H141" s="178"/>
      <c r="I141" s="179"/>
      <c r="J141" s="366"/>
      <c r="K141" s="178"/>
      <c r="L141" s="287"/>
      <c r="M141" s="177"/>
      <c r="N141" s="178"/>
      <c r="O141" s="179"/>
      <c r="P141" s="170"/>
      <c r="Q141" s="170"/>
      <c r="R141" s="170"/>
      <c r="S141" s="177"/>
      <c r="T141" s="408"/>
      <c r="U141" s="409"/>
      <c r="V141" s="366"/>
      <c r="W141" s="408"/>
      <c r="X141" s="409"/>
      <c r="Y141" s="185"/>
    </row>
    <row r="142" spans="1:25" ht="29.25" customHeight="1" thickBot="1" x14ac:dyDescent="0.3">
      <c r="A142" s="123">
        <v>2411</v>
      </c>
      <c r="B142" s="134" t="s">
        <v>203</v>
      </c>
      <c r="C142" s="124">
        <v>1</v>
      </c>
      <c r="D142" s="125">
        <v>1</v>
      </c>
      <c r="E142" s="175" t="s">
        <v>819</v>
      </c>
      <c r="F142" s="176"/>
      <c r="G142" s="197">
        <f>SUM(H142:I142)</f>
        <v>0</v>
      </c>
      <c r="H142" s="198"/>
      <c r="I142" s="199"/>
      <c r="J142" s="370">
        <f>SUM(K142:L142)</f>
        <v>0</v>
      </c>
      <c r="K142" s="198"/>
      <c r="L142" s="376"/>
      <c r="M142" s="197">
        <f>SUM(N142:O142)</f>
        <v>0</v>
      </c>
      <c r="N142" s="198"/>
      <c r="O142" s="199"/>
      <c r="P142" s="170">
        <f t="shared" si="75"/>
        <v>0</v>
      </c>
      <c r="Q142" s="170">
        <f t="shared" si="76"/>
        <v>0</v>
      </c>
      <c r="R142" s="170">
        <f t="shared" si="77"/>
        <v>0</v>
      </c>
      <c r="S142" s="197">
        <f>SUM(T142:U142)</f>
        <v>0</v>
      </c>
      <c r="T142" s="389"/>
      <c r="U142" s="416"/>
      <c r="V142" s="370">
        <f>SUM(W142:X142)</f>
        <v>0</v>
      </c>
      <c r="W142" s="389"/>
      <c r="X142" s="416"/>
      <c r="Y142" s="180"/>
    </row>
    <row r="143" spans="1:25" ht="36.75" customHeight="1" thickBot="1" x14ac:dyDescent="0.3">
      <c r="A143" s="123">
        <v>2412</v>
      </c>
      <c r="B143" s="134" t="s">
        <v>203</v>
      </c>
      <c r="C143" s="124">
        <v>1</v>
      </c>
      <c r="D143" s="125">
        <v>2</v>
      </c>
      <c r="E143" s="175" t="s">
        <v>820</v>
      </c>
      <c r="F143" s="176"/>
      <c r="G143" s="197">
        <f>SUM(H143:I143)</f>
        <v>0</v>
      </c>
      <c r="H143" s="198"/>
      <c r="I143" s="199"/>
      <c r="J143" s="370">
        <f>SUM(K143:L143)</f>
        <v>0</v>
      </c>
      <c r="K143" s="198"/>
      <c r="L143" s="376"/>
      <c r="M143" s="197">
        <f>SUM(N143:O143)</f>
        <v>0</v>
      </c>
      <c r="N143" s="198"/>
      <c r="O143" s="199"/>
      <c r="P143" s="170">
        <f t="shared" si="75"/>
        <v>0</v>
      </c>
      <c r="Q143" s="170">
        <f t="shared" si="76"/>
        <v>0</v>
      </c>
      <c r="R143" s="170">
        <f t="shared" si="77"/>
        <v>0</v>
      </c>
      <c r="S143" s="197">
        <f>SUM(T143:U143)</f>
        <v>0</v>
      </c>
      <c r="T143" s="389"/>
      <c r="U143" s="416"/>
      <c r="V143" s="370">
        <f>SUM(W143:X143)</f>
        <v>0</v>
      </c>
      <c r="W143" s="389"/>
      <c r="X143" s="416"/>
      <c r="Y143" s="180"/>
    </row>
    <row r="144" spans="1:25" ht="40.5" customHeight="1" thickBot="1" x14ac:dyDescent="0.3">
      <c r="A144" s="137">
        <v>2420</v>
      </c>
      <c r="B144" s="138" t="s">
        <v>203</v>
      </c>
      <c r="C144" s="135">
        <v>2</v>
      </c>
      <c r="D144" s="136">
        <v>0</v>
      </c>
      <c r="E144" s="181" t="s">
        <v>205</v>
      </c>
      <c r="F144" s="166"/>
      <c r="G144" s="372">
        <f>SUM(H144:I144)</f>
        <v>38157.300000000003</v>
      </c>
      <c r="H144" s="183">
        <f>SUM(H146,H160,H161,H162)</f>
        <v>17250.5</v>
      </c>
      <c r="I144" s="381">
        <v>20906.8</v>
      </c>
      <c r="J144" s="372">
        <f>SUM(K144:L144)</f>
        <v>39618.5</v>
      </c>
      <c r="K144" s="183">
        <f>SUM(K146,K160,K161,K162)</f>
        <v>39618.5</v>
      </c>
      <c r="L144" s="381">
        <f>SUM(L146,L160,L161,L162)</f>
        <v>0</v>
      </c>
      <c r="M144" s="210">
        <f>SUM(N144:O144)</f>
        <v>41603</v>
      </c>
      <c r="N144" s="183">
        <f>SUM(N146,N160,N161,N162)</f>
        <v>41603</v>
      </c>
      <c r="O144" s="209">
        <f>SUM(O146,O160,O161,O162)</f>
        <v>0</v>
      </c>
      <c r="P144" s="170">
        <f t="shared" si="75"/>
        <v>1984.5</v>
      </c>
      <c r="Q144" s="170">
        <f t="shared" si="76"/>
        <v>1984.5</v>
      </c>
      <c r="R144" s="170">
        <f t="shared" si="77"/>
        <v>0</v>
      </c>
      <c r="S144" s="210">
        <f>SUM(T144:U144)</f>
        <v>43684</v>
      </c>
      <c r="T144" s="410">
        <f>SUM(T146,T160,T161,T162)</f>
        <v>43684</v>
      </c>
      <c r="U144" s="411">
        <f>SUM(U146,U160,U161,U162)</f>
        <v>0</v>
      </c>
      <c r="V144" s="372">
        <f>SUM(W144:X144)</f>
        <v>45868</v>
      </c>
      <c r="W144" s="410">
        <f>SUM(W146,W160,W161,W162)</f>
        <v>45868</v>
      </c>
      <c r="X144" s="411">
        <f>SUM(X146,X160,X161,X162)</f>
        <v>0</v>
      </c>
      <c r="Y144" s="180"/>
    </row>
    <row r="145" spans="1:25" s="126" customFormat="1" ht="13.5" customHeight="1" x14ac:dyDescent="0.25">
      <c r="A145" s="123"/>
      <c r="B145" s="119"/>
      <c r="C145" s="124"/>
      <c r="D145" s="125"/>
      <c r="E145" s="175" t="s">
        <v>193</v>
      </c>
      <c r="F145" s="176"/>
      <c r="G145" s="177"/>
      <c r="H145" s="178"/>
      <c r="I145" s="179"/>
      <c r="J145" s="366"/>
      <c r="K145" s="178"/>
      <c r="L145" s="287"/>
      <c r="M145" s="177"/>
      <c r="N145" s="178"/>
      <c r="O145" s="179"/>
      <c r="P145" s="170"/>
      <c r="Q145" s="170"/>
      <c r="R145" s="170"/>
      <c r="S145" s="177"/>
      <c r="T145" s="408"/>
      <c r="U145" s="409"/>
      <c r="V145" s="366"/>
      <c r="W145" s="408"/>
      <c r="X145" s="409"/>
      <c r="Y145" s="185"/>
    </row>
    <row r="146" spans="1:25" ht="16.5" customHeight="1" thickBot="1" x14ac:dyDescent="0.3">
      <c r="A146" s="123">
        <v>2421</v>
      </c>
      <c r="B146" s="134" t="s">
        <v>203</v>
      </c>
      <c r="C146" s="124">
        <v>2</v>
      </c>
      <c r="D146" s="125">
        <v>1</v>
      </c>
      <c r="E146" s="175" t="s">
        <v>821</v>
      </c>
      <c r="F146" s="176"/>
      <c r="G146" s="197">
        <f t="shared" ref="G146:G166" si="79">SUM(H146:I146)</f>
        <v>38157.300000000003</v>
      </c>
      <c r="H146" s="198">
        <v>17250.5</v>
      </c>
      <c r="I146" s="198">
        <v>20906.8</v>
      </c>
      <c r="J146" s="370">
        <f t="shared" ref="J146:J166" si="80">SUM(K146:L146)</f>
        <v>11371.5</v>
      </c>
      <c r="K146" s="198">
        <f>SUM(K148:K154)</f>
        <v>11371.5</v>
      </c>
      <c r="L146" s="198">
        <f>SUM(L148:L154)</f>
        <v>0</v>
      </c>
      <c r="M146" s="197">
        <f t="shared" ref="M146:M166" si="81">SUM(N146:O146)</f>
        <v>11943</v>
      </c>
      <c r="N146" s="198">
        <f>SUM(N148:N154)</f>
        <v>11943</v>
      </c>
      <c r="O146" s="198">
        <f>SUM(O148:O154)</f>
        <v>0</v>
      </c>
      <c r="P146" s="170">
        <f t="shared" si="75"/>
        <v>571.5</v>
      </c>
      <c r="Q146" s="170">
        <f t="shared" si="76"/>
        <v>571.5</v>
      </c>
      <c r="R146" s="170">
        <f t="shared" si="77"/>
        <v>0</v>
      </c>
      <c r="S146" s="197">
        <f t="shared" ref="S146:S165" si="82">SUM(T146:U146)</f>
        <v>12541</v>
      </c>
      <c r="T146" s="389">
        <f>SUM(T148:T154)</f>
        <v>12541</v>
      </c>
      <c r="U146" s="389">
        <f>SUM(U148:U154)</f>
        <v>0</v>
      </c>
      <c r="V146" s="370">
        <f t="shared" ref="V146:V165" si="83">SUM(W146:X146)</f>
        <v>13168</v>
      </c>
      <c r="W146" s="389">
        <f>SUM(W148:W154)</f>
        <v>13168</v>
      </c>
      <c r="X146" s="418">
        <f>SUM(X147,X155,X158)</f>
        <v>0</v>
      </c>
      <c r="Y146" s="180"/>
    </row>
    <row r="147" spans="1:25" ht="18.75" customHeight="1" thickBot="1" x14ac:dyDescent="0.3">
      <c r="A147" s="123"/>
      <c r="B147" s="134" t="s">
        <v>203</v>
      </c>
      <c r="C147" s="124" t="s">
        <v>200</v>
      </c>
      <c r="D147" s="125" t="s">
        <v>192</v>
      </c>
      <c r="E147" s="175" t="s">
        <v>1052</v>
      </c>
      <c r="F147" s="212"/>
      <c r="G147" s="197">
        <f t="shared" si="79"/>
        <v>0</v>
      </c>
      <c r="H147" s="198">
        <f t="shared" ref="H147:O147" si="84">SUM(H148)</f>
        <v>0</v>
      </c>
      <c r="I147" s="201">
        <f t="shared" si="84"/>
        <v>0</v>
      </c>
      <c r="J147" s="370"/>
      <c r="K147" s="198"/>
      <c r="L147" s="378">
        <f t="shared" si="84"/>
        <v>0</v>
      </c>
      <c r="M147" s="197"/>
      <c r="N147" s="198"/>
      <c r="O147" s="201">
        <f t="shared" si="84"/>
        <v>0</v>
      </c>
      <c r="P147" s="170">
        <f t="shared" si="75"/>
        <v>0</v>
      </c>
      <c r="Q147" s="170">
        <f t="shared" si="76"/>
        <v>0</v>
      </c>
      <c r="R147" s="170">
        <f t="shared" si="77"/>
        <v>0</v>
      </c>
      <c r="S147" s="197">
        <f t="shared" si="82"/>
        <v>0</v>
      </c>
      <c r="T147" s="389"/>
      <c r="U147" s="418">
        <f>SUM(U148)</f>
        <v>0</v>
      </c>
      <c r="V147" s="370">
        <f t="shared" si="83"/>
        <v>1180</v>
      </c>
      <c r="W147" s="389">
        <f>SUM(W148)</f>
        <v>1180</v>
      </c>
      <c r="X147" s="418">
        <f>SUM(X148)</f>
        <v>0</v>
      </c>
      <c r="Y147" s="180"/>
    </row>
    <row r="148" spans="1:25" ht="25.5" customHeight="1" thickBot="1" x14ac:dyDescent="0.3">
      <c r="A148" s="123"/>
      <c r="B148" s="134"/>
      <c r="C148" s="124"/>
      <c r="D148" s="125"/>
      <c r="E148" s="213" t="s">
        <v>787</v>
      </c>
      <c r="F148" s="214" t="s">
        <v>264</v>
      </c>
      <c r="G148" s="197">
        <f t="shared" si="79"/>
        <v>0</v>
      </c>
      <c r="H148" s="198"/>
      <c r="I148" s="199"/>
      <c r="J148" s="370">
        <f t="shared" si="80"/>
        <v>1020</v>
      </c>
      <c r="K148" s="198">
        <v>1020</v>
      </c>
      <c r="L148" s="376"/>
      <c r="M148" s="197">
        <f t="shared" si="81"/>
        <v>1071</v>
      </c>
      <c r="N148" s="198">
        <v>1071</v>
      </c>
      <c r="O148" s="199">
        <v>0</v>
      </c>
      <c r="P148" s="170">
        <f t="shared" si="75"/>
        <v>51</v>
      </c>
      <c r="Q148" s="170">
        <f t="shared" si="76"/>
        <v>51</v>
      </c>
      <c r="R148" s="170">
        <f t="shared" si="77"/>
        <v>0</v>
      </c>
      <c r="S148" s="197">
        <f t="shared" si="82"/>
        <v>1125</v>
      </c>
      <c r="T148" s="389">
        <v>1125</v>
      </c>
      <c r="U148" s="416">
        <v>0</v>
      </c>
      <c r="V148" s="370">
        <f t="shared" si="83"/>
        <v>1180</v>
      </c>
      <c r="W148" s="389">
        <v>1180</v>
      </c>
      <c r="X148" s="416">
        <v>0</v>
      </c>
      <c r="Y148" s="180"/>
    </row>
    <row r="149" spans="1:25" ht="25.5" customHeight="1" thickBot="1" x14ac:dyDescent="0.3">
      <c r="A149" s="123"/>
      <c r="B149" s="134"/>
      <c r="C149" s="124"/>
      <c r="D149" s="125"/>
      <c r="E149" s="191" t="s">
        <v>945</v>
      </c>
      <c r="F149" s="214" t="s">
        <v>265</v>
      </c>
      <c r="G149" s="197">
        <f t="shared" si="79"/>
        <v>0</v>
      </c>
      <c r="H149" s="198"/>
      <c r="I149" s="199"/>
      <c r="J149" s="370">
        <f t="shared" si="80"/>
        <v>1700</v>
      </c>
      <c r="K149" s="198">
        <v>1700</v>
      </c>
      <c r="L149" s="376"/>
      <c r="M149" s="197">
        <f t="shared" si="81"/>
        <v>1785</v>
      </c>
      <c r="N149" s="198">
        <v>1785</v>
      </c>
      <c r="O149" s="199">
        <v>0</v>
      </c>
      <c r="P149" s="170"/>
      <c r="Q149" s="170"/>
      <c r="R149" s="170"/>
      <c r="S149" s="197">
        <f t="shared" si="82"/>
        <v>1874</v>
      </c>
      <c r="T149" s="389">
        <v>1874</v>
      </c>
      <c r="U149" s="416">
        <v>0</v>
      </c>
      <c r="V149" s="370">
        <f t="shared" si="83"/>
        <v>1968</v>
      </c>
      <c r="W149" s="389">
        <v>1968</v>
      </c>
      <c r="X149" s="416">
        <v>0</v>
      </c>
      <c r="Y149" s="180"/>
    </row>
    <row r="150" spans="1:25" ht="25.5" customHeight="1" thickBot="1" x14ac:dyDescent="0.3">
      <c r="A150" s="123"/>
      <c r="B150" s="134"/>
      <c r="C150" s="124"/>
      <c r="D150" s="125"/>
      <c r="E150" s="213" t="s">
        <v>1048</v>
      </c>
      <c r="F150" s="214" t="s">
        <v>266</v>
      </c>
      <c r="G150" s="197">
        <f t="shared" si="79"/>
        <v>0</v>
      </c>
      <c r="H150" s="198"/>
      <c r="I150" s="199"/>
      <c r="J150" s="370">
        <f t="shared" si="80"/>
        <v>580</v>
      </c>
      <c r="K150" s="198">
        <v>580</v>
      </c>
      <c r="L150" s="376"/>
      <c r="M150" s="197">
        <f t="shared" si="81"/>
        <v>609</v>
      </c>
      <c r="N150" s="198">
        <v>609</v>
      </c>
      <c r="O150" s="199">
        <v>0</v>
      </c>
      <c r="P150" s="170"/>
      <c r="Q150" s="170"/>
      <c r="R150" s="170"/>
      <c r="S150" s="197">
        <f t="shared" si="82"/>
        <v>640</v>
      </c>
      <c r="T150" s="389">
        <v>640</v>
      </c>
      <c r="U150" s="416">
        <v>0</v>
      </c>
      <c r="V150" s="370">
        <f t="shared" si="83"/>
        <v>672</v>
      </c>
      <c r="W150" s="389">
        <v>672</v>
      </c>
      <c r="X150" s="416">
        <v>0</v>
      </c>
      <c r="Y150" s="180"/>
    </row>
    <row r="151" spans="1:25" ht="25.5" customHeight="1" thickBot="1" x14ac:dyDescent="0.3">
      <c r="A151" s="123"/>
      <c r="B151" s="134"/>
      <c r="C151" s="124"/>
      <c r="D151" s="125"/>
      <c r="E151" s="213" t="s">
        <v>1047</v>
      </c>
      <c r="F151" s="214" t="s">
        <v>267</v>
      </c>
      <c r="G151" s="197">
        <f t="shared" si="79"/>
        <v>0</v>
      </c>
      <c r="H151" s="198"/>
      <c r="I151" s="199"/>
      <c r="J151" s="370">
        <f t="shared" si="80"/>
        <v>650</v>
      </c>
      <c r="K151" s="198">
        <v>650</v>
      </c>
      <c r="L151" s="376"/>
      <c r="M151" s="197">
        <f>SUM(N151:O151)</f>
        <v>683</v>
      </c>
      <c r="N151" s="198">
        <v>683</v>
      </c>
      <c r="O151" s="199">
        <v>0</v>
      </c>
      <c r="P151" s="170"/>
      <c r="Q151" s="170"/>
      <c r="R151" s="170"/>
      <c r="S151" s="197">
        <f t="shared" si="82"/>
        <v>717</v>
      </c>
      <c r="T151" s="389">
        <v>717</v>
      </c>
      <c r="U151" s="416">
        <v>0</v>
      </c>
      <c r="V151" s="370">
        <f t="shared" si="83"/>
        <v>753</v>
      </c>
      <c r="W151" s="389">
        <v>753</v>
      </c>
      <c r="X151" s="416">
        <v>0</v>
      </c>
      <c r="Y151" s="180"/>
    </row>
    <row r="152" spans="1:25" ht="25.5" customHeight="1" thickBot="1" x14ac:dyDescent="0.3">
      <c r="A152" s="123"/>
      <c r="B152" s="134"/>
      <c r="C152" s="124"/>
      <c r="D152" s="125"/>
      <c r="E152" s="213" t="s">
        <v>1049</v>
      </c>
      <c r="F152" s="214" t="s">
        <v>589</v>
      </c>
      <c r="G152" s="197">
        <f t="shared" si="79"/>
        <v>0</v>
      </c>
      <c r="H152" s="198"/>
      <c r="I152" s="199"/>
      <c r="J152" s="370">
        <f t="shared" si="80"/>
        <v>1340</v>
      </c>
      <c r="K152" s="198">
        <v>1340</v>
      </c>
      <c r="L152" s="376"/>
      <c r="M152" s="197">
        <f t="shared" si="81"/>
        <v>1408</v>
      </c>
      <c r="N152" s="198">
        <v>1408</v>
      </c>
      <c r="O152" s="199">
        <v>0</v>
      </c>
      <c r="P152" s="170"/>
      <c r="Q152" s="170"/>
      <c r="R152" s="170"/>
      <c r="S152" s="197">
        <f t="shared" si="82"/>
        <v>1478</v>
      </c>
      <c r="T152" s="389">
        <v>1478</v>
      </c>
      <c r="U152" s="416">
        <v>0</v>
      </c>
      <c r="V152" s="370">
        <f t="shared" si="83"/>
        <v>1552</v>
      </c>
      <c r="W152" s="389">
        <v>1552</v>
      </c>
      <c r="X152" s="416">
        <v>0</v>
      </c>
      <c r="Y152" s="180"/>
    </row>
    <row r="153" spans="1:25" ht="25.5" customHeight="1" thickBot="1" x14ac:dyDescent="0.3">
      <c r="A153" s="123"/>
      <c r="B153" s="134"/>
      <c r="C153" s="124"/>
      <c r="D153" s="125"/>
      <c r="E153" s="213" t="s">
        <v>1050</v>
      </c>
      <c r="F153" s="214" t="s">
        <v>277</v>
      </c>
      <c r="G153" s="197">
        <f t="shared" si="79"/>
        <v>0</v>
      </c>
      <c r="H153" s="198"/>
      <c r="I153" s="199"/>
      <c r="J153" s="370">
        <f t="shared" si="80"/>
        <v>450</v>
      </c>
      <c r="K153" s="198">
        <v>450</v>
      </c>
      <c r="L153" s="376"/>
      <c r="M153" s="197">
        <f t="shared" si="81"/>
        <v>473</v>
      </c>
      <c r="N153" s="198">
        <v>473</v>
      </c>
      <c r="O153" s="199">
        <v>0</v>
      </c>
      <c r="P153" s="170"/>
      <c r="Q153" s="170"/>
      <c r="R153" s="170"/>
      <c r="S153" s="197">
        <f t="shared" si="82"/>
        <v>497</v>
      </c>
      <c r="T153" s="389">
        <v>497</v>
      </c>
      <c r="U153" s="416">
        <v>0</v>
      </c>
      <c r="V153" s="370">
        <f t="shared" si="83"/>
        <v>522</v>
      </c>
      <c r="W153" s="389">
        <v>522</v>
      </c>
      <c r="X153" s="416">
        <v>0</v>
      </c>
      <c r="Y153" s="180"/>
    </row>
    <row r="154" spans="1:25" ht="25.5" customHeight="1" thickBot="1" x14ac:dyDescent="0.3">
      <c r="A154" s="123"/>
      <c r="B154" s="134"/>
      <c r="C154" s="124"/>
      <c r="D154" s="125"/>
      <c r="E154" s="213" t="s">
        <v>1051</v>
      </c>
      <c r="F154" s="214" t="s">
        <v>280</v>
      </c>
      <c r="G154" s="197">
        <f t="shared" si="79"/>
        <v>0</v>
      </c>
      <c r="H154" s="198"/>
      <c r="I154" s="199"/>
      <c r="J154" s="370">
        <f t="shared" si="80"/>
        <v>5631.5</v>
      </c>
      <c r="K154" s="198">
        <v>5631.5</v>
      </c>
      <c r="L154" s="376"/>
      <c r="M154" s="197">
        <f t="shared" si="81"/>
        <v>5914</v>
      </c>
      <c r="N154" s="198">
        <v>5914</v>
      </c>
      <c r="O154" s="199">
        <v>0</v>
      </c>
      <c r="P154" s="170"/>
      <c r="Q154" s="170"/>
      <c r="R154" s="170"/>
      <c r="S154" s="197">
        <f t="shared" si="82"/>
        <v>6210</v>
      </c>
      <c r="T154" s="389">
        <v>6210</v>
      </c>
      <c r="U154" s="416">
        <v>0</v>
      </c>
      <c r="V154" s="370">
        <f t="shared" si="83"/>
        <v>6521</v>
      </c>
      <c r="W154" s="389">
        <v>6521</v>
      </c>
      <c r="X154" s="416">
        <v>0</v>
      </c>
      <c r="Y154" s="180"/>
    </row>
    <row r="155" spans="1:25" ht="29.25" customHeight="1" thickBot="1" x14ac:dyDescent="0.3">
      <c r="A155" s="123"/>
      <c r="B155" s="134" t="s">
        <v>203</v>
      </c>
      <c r="C155" s="124" t="s">
        <v>200</v>
      </c>
      <c r="D155" s="125" t="s">
        <v>192</v>
      </c>
      <c r="E155" s="213" t="s">
        <v>822</v>
      </c>
      <c r="F155" s="214"/>
      <c r="G155" s="197">
        <f t="shared" si="79"/>
        <v>0</v>
      </c>
      <c r="H155" s="198">
        <f>SUM(H156,H157)</f>
        <v>0</v>
      </c>
      <c r="I155" s="201">
        <f>SUM(I156,I157)</f>
        <v>0</v>
      </c>
      <c r="J155" s="370">
        <f t="shared" si="80"/>
        <v>0</v>
      </c>
      <c r="K155" s="198">
        <f>SUM(K156,K157)</f>
        <v>0</v>
      </c>
      <c r="L155" s="378">
        <f>SUM(L156,L157)</f>
        <v>0</v>
      </c>
      <c r="M155" s="197">
        <f t="shared" si="81"/>
        <v>0</v>
      </c>
      <c r="N155" s="198">
        <f>SUM(N156,N157)</f>
        <v>0</v>
      </c>
      <c r="O155" s="201">
        <f>SUM(O156,O157)</f>
        <v>0</v>
      </c>
      <c r="P155" s="170">
        <f t="shared" si="75"/>
        <v>0</v>
      </c>
      <c r="Q155" s="170">
        <f t="shared" si="76"/>
        <v>0</v>
      </c>
      <c r="R155" s="170">
        <f t="shared" si="77"/>
        <v>0</v>
      </c>
      <c r="S155" s="197">
        <f t="shared" si="82"/>
        <v>0</v>
      </c>
      <c r="T155" s="389">
        <f>SUM(T156,T157)</f>
        <v>0</v>
      </c>
      <c r="U155" s="418">
        <f>SUM(U156,U157)</f>
        <v>0</v>
      </c>
      <c r="V155" s="370">
        <f t="shared" si="83"/>
        <v>0</v>
      </c>
      <c r="W155" s="389">
        <f>SUM(W156,W157)</f>
        <v>0</v>
      </c>
      <c r="X155" s="418">
        <f>SUM(X156,X157)</f>
        <v>0</v>
      </c>
      <c r="Y155" s="180"/>
    </row>
    <row r="156" spans="1:25" ht="33" customHeight="1" thickBot="1" x14ac:dyDescent="0.3">
      <c r="A156" s="123"/>
      <c r="B156" s="134"/>
      <c r="C156" s="124"/>
      <c r="D156" s="124"/>
      <c r="E156" s="213" t="s">
        <v>933</v>
      </c>
      <c r="F156" s="215" t="s">
        <v>267</v>
      </c>
      <c r="G156" s="197">
        <f t="shared" si="79"/>
        <v>0</v>
      </c>
      <c r="H156" s="198"/>
      <c r="I156" s="199"/>
      <c r="J156" s="370">
        <f t="shared" si="80"/>
        <v>0</v>
      </c>
      <c r="K156" s="198"/>
      <c r="L156" s="376"/>
      <c r="M156" s="197">
        <f t="shared" si="81"/>
        <v>0</v>
      </c>
      <c r="N156" s="198"/>
      <c r="O156" s="199"/>
      <c r="P156" s="170">
        <f t="shared" si="75"/>
        <v>0</v>
      </c>
      <c r="Q156" s="170">
        <f t="shared" si="76"/>
        <v>0</v>
      </c>
      <c r="R156" s="170">
        <f t="shared" si="77"/>
        <v>0</v>
      </c>
      <c r="S156" s="197">
        <f t="shared" si="82"/>
        <v>0</v>
      </c>
      <c r="T156" s="389"/>
      <c r="U156" s="416"/>
      <c r="V156" s="370">
        <f t="shared" si="83"/>
        <v>0</v>
      </c>
      <c r="W156" s="389"/>
      <c r="X156" s="416"/>
      <c r="Y156" s="180"/>
    </row>
    <row r="157" spans="1:25" ht="19.5" customHeight="1" thickBot="1" x14ac:dyDescent="0.3">
      <c r="A157" s="123"/>
      <c r="B157" s="134"/>
      <c r="C157" s="124"/>
      <c r="D157" s="125"/>
      <c r="E157" s="216" t="s">
        <v>932</v>
      </c>
      <c r="F157" s="215" t="s">
        <v>271</v>
      </c>
      <c r="G157" s="197">
        <f t="shared" si="79"/>
        <v>0</v>
      </c>
      <c r="H157" s="198"/>
      <c r="I157" s="199"/>
      <c r="J157" s="370">
        <f t="shared" si="80"/>
        <v>0</v>
      </c>
      <c r="K157" s="198"/>
      <c r="L157" s="376"/>
      <c r="M157" s="197">
        <f t="shared" si="81"/>
        <v>0</v>
      </c>
      <c r="N157" s="198"/>
      <c r="O157" s="199"/>
      <c r="P157" s="170">
        <f t="shared" si="75"/>
        <v>0</v>
      </c>
      <c r="Q157" s="170">
        <f t="shared" si="76"/>
        <v>0</v>
      </c>
      <c r="R157" s="170">
        <f t="shared" si="77"/>
        <v>0</v>
      </c>
      <c r="S157" s="197">
        <f t="shared" si="82"/>
        <v>0</v>
      </c>
      <c r="T157" s="389"/>
      <c r="U157" s="416"/>
      <c r="V157" s="370">
        <f t="shared" si="83"/>
        <v>0</v>
      </c>
      <c r="W157" s="389"/>
      <c r="X157" s="416"/>
      <c r="Y157" s="180"/>
    </row>
    <row r="158" spans="1:25" ht="30" customHeight="1" thickBot="1" x14ac:dyDescent="0.3">
      <c r="A158" s="123"/>
      <c r="B158" s="134"/>
      <c r="C158" s="124"/>
      <c r="D158" s="125"/>
      <c r="E158" s="217" t="s">
        <v>930</v>
      </c>
      <c r="F158" s="218" t="s">
        <v>931</v>
      </c>
      <c r="G158" s="197">
        <f t="shared" si="79"/>
        <v>0</v>
      </c>
      <c r="H158" s="198"/>
      <c r="I158" s="179">
        <f>SUM(I159)</f>
        <v>0</v>
      </c>
      <c r="J158" s="370">
        <f t="shared" si="80"/>
        <v>0</v>
      </c>
      <c r="K158" s="198"/>
      <c r="L158" s="287">
        <f>SUM(L159)</f>
        <v>0</v>
      </c>
      <c r="M158" s="197">
        <f t="shared" si="81"/>
        <v>0</v>
      </c>
      <c r="N158" s="198"/>
      <c r="O158" s="179">
        <f>SUM(O159)</f>
        <v>0</v>
      </c>
      <c r="P158" s="170">
        <f t="shared" si="75"/>
        <v>0</v>
      </c>
      <c r="Q158" s="170">
        <f t="shared" si="76"/>
        <v>0</v>
      </c>
      <c r="R158" s="170">
        <f t="shared" si="77"/>
        <v>0</v>
      </c>
      <c r="S158" s="197">
        <f t="shared" si="82"/>
        <v>0</v>
      </c>
      <c r="T158" s="389"/>
      <c r="U158" s="409">
        <f>SUM(U159)</f>
        <v>0</v>
      </c>
      <c r="V158" s="370">
        <f t="shared" si="83"/>
        <v>0</v>
      </c>
      <c r="W158" s="389"/>
      <c r="X158" s="409">
        <f>SUM(X159)</f>
        <v>0</v>
      </c>
      <c r="Y158" s="180"/>
    </row>
    <row r="159" spans="1:25" ht="28.5" customHeight="1" thickBot="1" x14ac:dyDescent="0.3">
      <c r="A159" s="123"/>
      <c r="B159" s="134"/>
      <c r="C159" s="124"/>
      <c r="D159" s="125"/>
      <c r="E159" s="193"/>
      <c r="F159" s="176"/>
      <c r="G159" s="197">
        <f t="shared" si="79"/>
        <v>0</v>
      </c>
      <c r="H159" s="198"/>
      <c r="I159" s="199"/>
      <c r="J159" s="370">
        <f t="shared" si="80"/>
        <v>0</v>
      </c>
      <c r="K159" s="198"/>
      <c r="L159" s="376"/>
      <c r="M159" s="197">
        <f t="shared" si="81"/>
        <v>0</v>
      </c>
      <c r="N159" s="198"/>
      <c r="O159" s="199"/>
      <c r="P159" s="170">
        <f t="shared" si="75"/>
        <v>0</v>
      </c>
      <c r="Q159" s="170">
        <f t="shared" si="76"/>
        <v>0</v>
      </c>
      <c r="R159" s="170">
        <f t="shared" si="77"/>
        <v>0</v>
      </c>
      <c r="S159" s="197">
        <f t="shared" si="82"/>
        <v>0</v>
      </c>
      <c r="T159" s="389"/>
      <c r="U159" s="416"/>
      <c r="V159" s="370">
        <f t="shared" si="83"/>
        <v>0</v>
      </c>
      <c r="W159" s="389"/>
      <c r="X159" s="416"/>
      <c r="Y159" s="180"/>
    </row>
    <row r="160" spans="1:25" ht="17.25" customHeight="1" thickBot="1" x14ac:dyDescent="0.3">
      <c r="A160" s="123">
        <v>2422</v>
      </c>
      <c r="B160" s="134" t="s">
        <v>203</v>
      </c>
      <c r="C160" s="124">
        <v>2</v>
      </c>
      <c r="D160" s="125">
        <v>2</v>
      </c>
      <c r="E160" s="175" t="s">
        <v>823</v>
      </c>
      <c r="F160" s="176"/>
      <c r="G160" s="197">
        <f t="shared" si="79"/>
        <v>0</v>
      </c>
      <c r="H160" s="198"/>
      <c r="I160" s="199"/>
      <c r="J160" s="370">
        <f t="shared" si="80"/>
        <v>0</v>
      </c>
      <c r="K160" s="198"/>
      <c r="L160" s="376"/>
      <c r="M160" s="197">
        <f t="shared" si="81"/>
        <v>0</v>
      </c>
      <c r="N160" s="198"/>
      <c r="O160" s="199"/>
      <c r="P160" s="170">
        <f t="shared" si="75"/>
        <v>0</v>
      </c>
      <c r="Q160" s="170">
        <f t="shared" si="76"/>
        <v>0</v>
      </c>
      <c r="R160" s="170">
        <f t="shared" si="77"/>
        <v>0</v>
      </c>
      <c r="S160" s="197">
        <f t="shared" si="82"/>
        <v>0</v>
      </c>
      <c r="T160" s="389"/>
      <c r="U160" s="416"/>
      <c r="V160" s="370">
        <f t="shared" si="83"/>
        <v>0</v>
      </c>
      <c r="W160" s="389"/>
      <c r="X160" s="416"/>
      <c r="Y160" s="180"/>
    </row>
    <row r="161" spans="1:25" ht="21" customHeight="1" thickBot="1" x14ac:dyDescent="0.3">
      <c r="A161" s="123">
        <v>2423</v>
      </c>
      <c r="B161" s="134" t="s">
        <v>203</v>
      </c>
      <c r="C161" s="124">
        <v>2</v>
      </c>
      <c r="D161" s="125">
        <v>3</v>
      </c>
      <c r="E161" s="175" t="s">
        <v>824</v>
      </c>
      <c r="F161" s="176"/>
      <c r="G161" s="197">
        <f t="shared" si="79"/>
        <v>0</v>
      </c>
      <c r="H161" s="198"/>
      <c r="I161" s="199"/>
      <c r="J161" s="370">
        <f t="shared" si="80"/>
        <v>0</v>
      </c>
      <c r="K161" s="198"/>
      <c r="L161" s="376"/>
      <c r="M161" s="197">
        <f t="shared" si="81"/>
        <v>0</v>
      </c>
      <c r="N161" s="198"/>
      <c r="O161" s="199"/>
      <c r="P161" s="170">
        <f t="shared" si="75"/>
        <v>0</v>
      </c>
      <c r="Q161" s="170">
        <f t="shared" si="76"/>
        <v>0</v>
      </c>
      <c r="R161" s="170">
        <f t="shared" si="77"/>
        <v>0</v>
      </c>
      <c r="S161" s="197">
        <f t="shared" si="82"/>
        <v>0</v>
      </c>
      <c r="T161" s="389"/>
      <c r="U161" s="416"/>
      <c r="V161" s="370">
        <f t="shared" si="83"/>
        <v>0</v>
      </c>
      <c r="W161" s="389"/>
      <c r="X161" s="416"/>
      <c r="Y161" s="180"/>
    </row>
    <row r="162" spans="1:25" ht="16.5" thickBot="1" x14ac:dyDescent="0.3">
      <c r="A162" s="123">
        <v>2424</v>
      </c>
      <c r="B162" s="134" t="s">
        <v>203</v>
      </c>
      <c r="C162" s="124">
        <v>2</v>
      </c>
      <c r="D162" s="125">
        <v>4</v>
      </c>
      <c r="E162" s="175" t="s">
        <v>207</v>
      </c>
      <c r="F162" s="176"/>
      <c r="G162" s="197">
        <f t="shared" si="79"/>
        <v>0</v>
      </c>
      <c r="H162" s="188">
        <f>SUM(H163:H165)</f>
        <v>0</v>
      </c>
      <c r="I162" s="188">
        <f>SUM(I163:I165)</f>
        <v>0</v>
      </c>
      <c r="J162" s="370">
        <f t="shared" si="80"/>
        <v>28247</v>
      </c>
      <c r="K162" s="188">
        <f>SUM(K163:K165)</f>
        <v>28247</v>
      </c>
      <c r="L162" s="188">
        <f>SUM(L163:L165)</f>
        <v>0</v>
      </c>
      <c r="M162" s="197">
        <f t="shared" si="81"/>
        <v>29660</v>
      </c>
      <c r="N162" s="188">
        <f>SUM(N163:N165)</f>
        <v>29660</v>
      </c>
      <c r="O162" s="188">
        <f>SUM(O163:O165)</f>
        <v>0</v>
      </c>
      <c r="P162" s="170">
        <f t="shared" si="75"/>
        <v>1413</v>
      </c>
      <c r="Q162" s="170">
        <f t="shared" si="76"/>
        <v>1413</v>
      </c>
      <c r="R162" s="170">
        <f t="shared" si="77"/>
        <v>0</v>
      </c>
      <c r="S162" s="210">
        <f t="shared" si="82"/>
        <v>31143</v>
      </c>
      <c r="T162" s="419">
        <f>SUM(T163:T165)</f>
        <v>31143</v>
      </c>
      <c r="U162" s="419">
        <f>SUM(U163:U165)</f>
        <v>0</v>
      </c>
      <c r="V162" s="372">
        <f t="shared" si="83"/>
        <v>32700</v>
      </c>
      <c r="W162" s="419">
        <f>SUM(W163:W165)</f>
        <v>32700</v>
      </c>
      <c r="X162" s="419">
        <f>SUM(X163:X165)</f>
        <v>0</v>
      </c>
      <c r="Y162" s="180"/>
    </row>
    <row r="163" spans="1:25" ht="16.5" thickBot="1" x14ac:dyDescent="0.3">
      <c r="A163" s="123"/>
      <c r="B163" s="134"/>
      <c r="C163" s="124"/>
      <c r="D163" s="125"/>
      <c r="E163" s="175" t="s">
        <v>1043</v>
      </c>
      <c r="F163" s="176">
        <v>4213</v>
      </c>
      <c r="G163" s="197">
        <f t="shared" si="79"/>
        <v>0</v>
      </c>
      <c r="H163" s="188"/>
      <c r="I163" s="189"/>
      <c r="J163" s="370">
        <f t="shared" si="80"/>
        <v>1147</v>
      </c>
      <c r="K163" s="188">
        <v>1147</v>
      </c>
      <c r="L163" s="379">
        <v>0</v>
      </c>
      <c r="M163" s="197">
        <f t="shared" si="81"/>
        <v>1205</v>
      </c>
      <c r="N163" s="188">
        <v>1205</v>
      </c>
      <c r="O163" s="189">
        <v>0</v>
      </c>
      <c r="P163" s="170"/>
      <c r="Q163" s="170"/>
      <c r="R163" s="170"/>
      <c r="S163" s="197">
        <f t="shared" si="82"/>
        <v>1265</v>
      </c>
      <c r="T163" s="408">
        <v>1265</v>
      </c>
      <c r="U163" s="409">
        <v>0</v>
      </c>
      <c r="V163" s="372">
        <f t="shared" si="83"/>
        <v>1328</v>
      </c>
      <c r="W163" s="408">
        <v>1328</v>
      </c>
      <c r="X163" s="409">
        <v>0</v>
      </c>
      <c r="Y163" s="180"/>
    </row>
    <row r="164" spans="1:25" ht="16.5" thickBot="1" x14ac:dyDescent="0.3">
      <c r="A164" s="123"/>
      <c r="B164" s="134"/>
      <c r="C164" s="124"/>
      <c r="D164" s="125"/>
      <c r="E164" s="175" t="s">
        <v>1042</v>
      </c>
      <c r="F164" s="176">
        <v>4239</v>
      </c>
      <c r="G164" s="197">
        <f t="shared" si="79"/>
        <v>0</v>
      </c>
      <c r="H164" s="188"/>
      <c r="I164" s="189"/>
      <c r="J164" s="370">
        <f t="shared" si="80"/>
        <v>1000</v>
      </c>
      <c r="K164" s="188">
        <v>1000</v>
      </c>
      <c r="L164" s="379">
        <v>0</v>
      </c>
      <c r="M164" s="197">
        <f t="shared" si="81"/>
        <v>1050</v>
      </c>
      <c r="N164" s="188">
        <v>1050</v>
      </c>
      <c r="O164" s="189">
        <v>0</v>
      </c>
      <c r="P164" s="170"/>
      <c r="Q164" s="170"/>
      <c r="R164" s="170"/>
      <c r="S164" s="197">
        <f t="shared" si="82"/>
        <v>1103</v>
      </c>
      <c r="T164" s="408">
        <v>1103</v>
      </c>
      <c r="U164" s="409">
        <v>0</v>
      </c>
      <c r="V164" s="372">
        <f t="shared" si="83"/>
        <v>1158</v>
      </c>
      <c r="W164" s="408">
        <v>1158</v>
      </c>
      <c r="X164" s="409">
        <v>0</v>
      </c>
      <c r="Y164" s="180"/>
    </row>
    <row r="165" spans="1:25" ht="21.75" thickBot="1" x14ac:dyDescent="0.3">
      <c r="A165" s="123"/>
      <c r="B165" s="134"/>
      <c r="C165" s="124"/>
      <c r="D165" s="125"/>
      <c r="E165" s="175" t="s">
        <v>1048</v>
      </c>
      <c r="F165" s="176">
        <v>4251</v>
      </c>
      <c r="G165" s="197">
        <f t="shared" si="79"/>
        <v>0</v>
      </c>
      <c r="H165" s="188"/>
      <c r="I165" s="189"/>
      <c r="J165" s="370">
        <f t="shared" si="80"/>
        <v>26100</v>
      </c>
      <c r="K165" s="188">
        <v>26100</v>
      </c>
      <c r="L165" s="379">
        <v>0</v>
      </c>
      <c r="M165" s="197">
        <f t="shared" si="81"/>
        <v>27405</v>
      </c>
      <c r="N165" s="188">
        <v>27405</v>
      </c>
      <c r="O165" s="189">
        <v>0</v>
      </c>
      <c r="P165" s="170"/>
      <c r="Q165" s="170"/>
      <c r="R165" s="170"/>
      <c r="S165" s="197">
        <f t="shared" si="82"/>
        <v>28775</v>
      </c>
      <c r="T165" s="408">
        <v>28775</v>
      </c>
      <c r="U165" s="409">
        <v>0</v>
      </c>
      <c r="V165" s="372">
        <f t="shared" si="83"/>
        <v>30214</v>
      </c>
      <c r="W165" s="408">
        <v>30214</v>
      </c>
      <c r="X165" s="409">
        <v>0</v>
      </c>
      <c r="Y165" s="180"/>
    </row>
    <row r="166" spans="1:25" ht="14.25" customHeight="1" thickBot="1" x14ac:dyDescent="0.3">
      <c r="A166" s="137">
        <v>2430</v>
      </c>
      <c r="B166" s="138" t="s">
        <v>203</v>
      </c>
      <c r="C166" s="135">
        <v>3</v>
      </c>
      <c r="D166" s="136">
        <v>0</v>
      </c>
      <c r="E166" s="181" t="s">
        <v>208</v>
      </c>
      <c r="F166" s="166"/>
      <c r="G166" s="210">
        <f t="shared" si="79"/>
        <v>0</v>
      </c>
      <c r="H166" s="183">
        <f>SUM(H168:H173)</f>
        <v>0</v>
      </c>
      <c r="I166" s="209">
        <f>SUM(I168:I173)</f>
        <v>0</v>
      </c>
      <c r="J166" s="372">
        <f t="shared" si="80"/>
        <v>0</v>
      </c>
      <c r="K166" s="183">
        <f>SUM(K168:K173)</f>
        <v>0</v>
      </c>
      <c r="L166" s="381">
        <f>SUM(L168:L173)</f>
        <v>0</v>
      </c>
      <c r="M166" s="210">
        <f t="shared" si="81"/>
        <v>0</v>
      </c>
      <c r="N166" s="183">
        <f>SUM(N168:N173)</f>
        <v>0</v>
      </c>
      <c r="O166" s="183">
        <f>SUM(O168:O173)</f>
        <v>0</v>
      </c>
      <c r="P166" s="170">
        <f t="shared" si="75"/>
        <v>0</v>
      </c>
      <c r="Q166" s="170">
        <f t="shared" si="76"/>
        <v>0</v>
      </c>
      <c r="R166" s="170">
        <f t="shared" si="77"/>
        <v>0</v>
      </c>
      <c r="S166" s="177"/>
      <c r="T166" s="408"/>
      <c r="U166" s="409"/>
      <c r="V166" s="366"/>
      <c r="W166" s="408"/>
      <c r="X166" s="409"/>
      <c r="Y166" s="180"/>
    </row>
    <row r="167" spans="1:25" s="126" customFormat="1" ht="13.5" customHeight="1" thickBot="1" x14ac:dyDescent="0.3">
      <c r="A167" s="123"/>
      <c r="B167" s="119"/>
      <c r="C167" s="124"/>
      <c r="D167" s="125"/>
      <c r="E167" s="175" t="s">
        <v>193</v>
      </c>
      <c r="F167" s="176"/>
      <c r="G167" s="177"/>
      <c r="H167" s="178"/>
      <c r="I167" s="179"/>
      <c r="J167" s="366"/>
      <c r="K167" s="178"/>
      <c r="L167" s="287"/>
      <c r="M167" s="177"/>
      <c r="N167" s="178"/>
      <c r="O167" s="179"/>
      <c r="P167" s="170"/>
      <c r="Q167" s="170"/>
      <c r="R167" s="170"/>
      <c r="S167" s="197">
        <f t="shared" ref="S167:S172" si="85">SUM(T167:U167)</f>
        <v>0</v>
      </c>
      <c r="T167" s="408"/>
      <c r="U167" s="409"/>
      <c r="V167" s="370">
        <f t="shared" ref="V167:V172" si="86">SUM(W167:X167)</f>
        <v>0</v>
      </c>
      <c r="W167" s="408"/>
      <c r="X167" s="409"/>
      <c r="Y167" s="185"/>
    </row>
    <row r="168" spans="1:25" ht="21.75" customHeight="1" thickBot="1" x14ac:dyDescent="0.3">
      <c r="A168" s="123">
        <v>2431</v>
      </c>
      <c r="B168" s="134" t="s">
        <v>203</v>
      </c>
      <c r="C168" s="124">
        <v>3</v>
      </c>
      <c r="D168" s="125">
        <v>1</v>
      </c>
      <c r="E168" s="175" t="s">
        <v>825</v>
      </c>
      <c r="F168" s="176"/>
      <c r="G168" s="197">
        <f t="shared" ref="G168:G173" si="87">SUM(H168:I168)</f>
        <v>0</v>
      </c>
      <c r="H168" s="178"/>
      <c r="I168" s="179"/>
      <c r="J168" s="370">
        <f t="shared" ref="J168:J173" si="88">SUM(K168:L168)</f>
        <v>0</v>
      </c>
      <c r="K168" s="178"/>
      <c r="L168" s="287"/>
      <c r="M168" s="197">
        <f t="shared" ref="M168:M173" si="89">SUM(N168:O168)</f>
        <v>0</v>
      </c>
      <c r="N168" s="178"/>
      <c r="O168" s="179"/>
      <c r="P168" s="170">
        <f t="shared" si="75"/>
        <v>0</v>
      </c>
      <c r="Q168" s="170">
        <f t="shared" si="76"/>
        <v>0</v>
      </c>
      <c r="R168" s="170">
        <f t="shared" si="77"/>
        <v>0</v>
      </c>
      <c r="S168" s="197">
        <f t="shared" si="85"/>
        <v>0</v>
      </c>
      <c r="T168" s="408"/>
      <c r="U168" s="417"/>
      <c r="V168" s="370">
        <f t="shared" si="86"/>
        <v>0</v>
      </c>
      <c r="W168" s="408"/>
      <c r="X168" s="417"/>
      <c r="Y168" s="180"/>
    </row>
    <row r="169" spans="1:25" ht="15" customHeight="1" thickBot="1" x14ac:dyDescent="0.3">
      <c r="A169" s="123">
        <v>2432</v>
      </c>
      <c r="B169" s="134" t="s">
        <v>203</v>
      </c>
      <c r="C169" s="124">
        <v>3</v>
      </c>
      <c r="D169" s="125">
        <v>2</v>
      </c>
      <c r="E169" s="175" t="s">
        <v>826</v>
      </c>
      <c r="F169" s="176"/>
      <c r="G169" s="197">
        <f>SUM(H169:I169)</f>
        <v>0</v>
      </c>
      <c r="H169" s="178"/>
      <c r="I169" s="200"/>
      <c r="J169" s="370">
        <f t="shared" si="88"/>
        <v>0</v>
      </c>
      <c r="K169" s="178"/>
      <c r="L169" s="377"/>
      <c r="M169" s="197">
        <f t="shared" si="89"/>
        <v>0</v>
      </c>
      <c r="N169" s="178"/>
      <c r="O169" s="200"/>
      <c r="P169" s="170">
        <f t="shared" si="75"/>
        <v>0</v>
      </c>
      <c r="Q169" s="170">
        <f t="shared" si="76"/>
        <v>0</v>
      </c>
      <c r="R169" s="170">
        <f t="shared" si="77"/>
        <v>0</v>
      </c>
      <c r="S169" s="197">
        <f t="shared" si="85"/>
        <v>0</v>
      </c>
      <c r="T169" s="408"/>
      <c r="U169" s="409"/>
      <c r="V169" s="370">
        <f t="shared" si="86"/>
        <v>0</v>
      </c>
      <c r="W169" s="408"/>
      <c r="X169" s="409"/>
      <c r="Y169" s="180"/>
    </row>
    <row r="170" spans="1:25" ht="15" customHeight="1" thickBot="1" x14ac:dyDescent="0.3">
      <c r="A170" s="123">
        <v>2433</v>
      </c>
      <c r="B170" s="134" t="s">
        <v>203</v>
      </c>
      <c r="C170" s="124">
        <v>3</v>
      </c>
      <c r="D170" s="125">
        <v>3</v>
      </c>
      <c r="E170" s="175" t="s">
        <v>827</v>
      </c>
      <c r="F170" s="176"/>
      <c r="G170" s="197">
        <f t="shared" si="87"/>
        <v>0</v>
      </c>
      <c r="H170" s="178"/>
      <c r="I170" s="179"/>
      <c r="J170" s="370">
        <f t="shared" si="88"/>
        <v>0</v>
      </c>
      <c r="K170" s="178"/>
      <c r="L170" s="287"/>
      <c r="M170" s="197">
        <f t="shared" si="89"/>
        <v>0</v>
      </c>
      <c r="N170" s="178"/>
      <c r="O170" s="179"/>
      <c r="P170" s="170">
        <f t="shared" si="75"/>
        <v>0</v>
      </c>
      <c r="Q170" s="170">
        <f t="shared" si="76"/>
        <v>0</v>
      </c>
      <c r="R170" s="170">
        <f t="shared" si="77"/>
        <v>0</v>
      </c>
      <c r="S170" s="197">
        <f t="shared" si="85"/>
        <v>0</v>
      </c>
      <c r="T170" s="408"/>
      <c r="U170" s="409"/>
      <c r="V170" s="370">
        <f t="shared" si="86"/>
        <v>0</v>
      </c>
      <c r="W170" s="408"/>
      <c r="X170" s="409"/>
      <c r="Y170" s="180"/>
    </row>
    <row r="171" spans="1:25" ht="21" customHeight="1" thickBot="1" x14ac:dyDescent="0.3">
      <c r="A171" s="123">
        <v>2434</v>
      </c>
      <c r="B171" s="134" t="s">
        <v>203</v>
      </c>
      <c r="C171" s="124">
        <v>3</v>
      </c>
      <c r="D171" s="125">
        <v>4</v>
      </c>
      <c r="E171" s="175" t="s">
        <v>828</v>
      </c>
      <c r="F171" s="176"/>
      <c r="G171" s="197">
        <f t="shared" si="87"/>
        <v>0</v>
      </c>
      <c r="H171" s="178"/>
      <c r="I171" s="179"/>
      <c r="J171" s="370">
        <f t="shared" si="88"/>
        <v>0</v>
      </c>
      <c r="K171" s="178"/>
      <c r="L171" s="287"/>
      <c r="M171" s="197">
        <f t="shared" si="89"/>
        <v>0</v>
      </c>
      <c r="N171" s="178"/>
      <c r="O171" s="179"/>
      <c r="P171" s="170">
        <f t="shared" si="75"/>
        <v>0</v>
      </c>
      <c r="Q171" s="170">
        <f t="shared" si="76"/>
        <v>0</v>
      </c>
      <c r="R171" s="170">
        <f t="shared" si="77"/>
        <v>0</v>
      </c>
      <c r="S171" s="197">
        <f t="shared" si="85"/>
        <v>0</v>
      </c>
      <c r="T171" s="408"/>
      <c r="U171" s="409"/>
      <c r="V171" s="370">
        <f t="shared" si="86"/>
        <v>0</v>
      </c>
      <c r="W171" s="408"/>
      <c r="X171" s="409"/>
      <c r="Y171" s="180"/>
    </row>
    <row r="172" spans="1:25" ht="15" customHeight="1" thickBot="1" x14ac:dyDescent="0.3">
      <c r="A172" s="123">
        <v>2435</v>
      </c>
      <c r="B172" s="134" t="s">
        <v>203</v>
      </c>
      <c r="C172" s="124">
        <v>3</v>
      </c>
      <c r="D172" s="125">
        <v>5</v>
      </c>
      <c r="E172" s="175" t="s">
        <v>829</v>
      </c>
      <c r="F172" s="176"/>
      <c r="G172" s="197">
        <f t="shared" si="87"/>
        <v>0</v>
      </c>
      <c r="H172" s="178"/>
      <c r="I172" s="179"/>
      <c r="J172" s="370">
        <f t="shared" si="88"/>
        <v>0</v>
      </c>
      <c r="K172" s="178"/>
      <c r="L172" s="287"/>
      <c r="M172" s="197">
        <f t="shared" si="89"/>
        <v>0</v>
      </c>
      <c r="N172" s="178"/>
      <c r="O172" s="179"/>
      <c r="P172" s="170">
        <f t="shared" si="75"/>
        <v>0</v>
      </c>
      <c r="Q172" s="170">
        <f t="shared" si="76"/>
        <v>0</v>
      </c>
      <c r="R172" s="170">
        <f t="shared" si="77"/>
        <v>0</v>
      </c>
      <c r="S172" s="197">
        <f t="shared" si="85"/>
        <v>0</v>
      </c>
      <c r="T172" s="408"/>
      <c r="U172" s="409"/>
      <c r="V172" s="370">
        <f t="shared" si="86"/>
        <v>0</v>
      </c>
      <c r="W172" s="408"/>
      <c r="X172" s="409"/>
      <c r="Y172" s="180"/>
    </row>
    <row r="173" spans="1:25" ht="16.5" customHeight="1" thickBot="1" x14ac:dyDescent="0.3">
      <c r="A173" s="123">
        <v>2436</v>
      </c>
      <c r="B173" s="134" t="s">
        <v>203</v>
      </c>
      <c r="C173" s="124">
        <v>3</v>
      </c>
      <c r="D173" s="125">
        <v>6</v>
      </c>
      <c r="E173" s="175" t="s">
        <v>830</v>
      </c>
      <c r="F173" s="176"/>
      <c r="G173" s="197">
        <f t="shared" si="87"/>
        <v>0</v>
      </c>
      <c r="H173" s="178"/>
      <c r="I173" s="179"/>
      <c r="J173" s="370">
        <f t="shared" si="88"/>
        <v>0</v>
      </c>
      <c r="K173" s="178"/>
      <c r="L173" s="287"/>
      <c r="M173" s="197">
        <f t="shared" si="89"/>
        <v>0</v>
      </c>
      <c r="N173" s="178"/>
      <c r="O173" s="179"/>
      <c r="P173" s="170">
        <f t="shared" si="75"/>
        <v>0</v>
      </c>
      <c r="Q173" s="170">
        <f t="shared" si="76"/>
        <v>0</v>
      </c>
      <c r="R173" s="170">
        <f t="shared" si="77"/>
        <v>0</v>
      </c>
      <c r="S173" s="182">
        <f t="shared" ref="S173:X173" si="90">SUM(S175:S177)</f>
        <v>0</v>
      </c>
      <c r="T173" s="410">
        <f t="shared" si="90"/>
        <v>0</v>
      </c>
      <c r="U173" s="415">
        <f t="shared" si="90"/>
        <v>0</v>
      </c>
      <c r="V173" s="367">
        <f t="shared" si="90"/>
        <v>0</v>
      </c>
      <c r="W173" s="410">
        <f t="shared" si="90"/>
        <v>0</v>
      </c>
      <c r="X173" s="415">
        <f t="shared" si="90"/>
        <v>0</v>
      </c>
      <c r="Y173" s="180"/>
    </row>
    <row r="174" spans="1:25" ht="39" customHeight="1" x14ac:dyDescent="0.25">
      <c r="A174" s="137">
        <v>2440</v>
      </c>
      <c r="B174" s="138" t="s">
        <v>203</v>
      </c>
      <c r="C174" s="135">
        <v>4</v>
      </c>
      <c r="D174" s="136">
        <v>0</v>
      </c>
      <c r="E174" s="181" t="s">
        <v>831</v>
      </c>
      <c r="F174" s="166"/>
      <c r="G174" s="182">
        <f t="shared" ref="G174:O174" si="91">SUM(G176:G178)</f>
        <v>0</v>
      </c>
      <c r="H174" s="183">
        <f t="shared" si="91"/>
        <v>0</v>
      </c>
      <c r="I174" s="184">
        <f t="shared" si="91"/>
        <v>0</v>
      </c>
      <c r="J174" s="367">
        <f t="shared" si="91"/>
        <v>0</v>
      </c>
      <c r="K174" s="183">
        <f t="shared" si="91"/>
        <v>0</v>
      </c>
      <c r="L174" s="375">
        <f t="shared" si="91"/>
        <v>0</v>
      </c>
      <c r="M174" s="182">
        <f t="shared" si="91"/>
        <v>0</v>
      </c>
      <c r="N174" s="183">
        <f t="shared" si="91"/>
        <v>0</v>
      </c>
      <c r="O174" s="184">
        <f t="shared" si="91"/>
        <v>0</v>
      </c>
      <c r="P174" s="170">
        <f t="shared" si="75"/>
        <v>0</v>
      </c>
      <c r="Q174" s="170">
        <f t="shared" si="76"/>
        <v>0</v>
      </c>
      <c r="R174" s="170">
        <f t="shared" si="77"/>
        <v>0</v>
      </c>
      <c r="S174" s="182">
        <f t="shared" ref="S174:X174" si="92">SUM(S176:S178)</f>
        <v>0</v>
      </c>
      <c r="T174" s="410">
        <f t="shared" si="92"/>
        <v>0</v>
      </c>
      <c r="U174" s="415">
        <f t="shared" si="92"/>
        <v>0</v>
      </c>
      <c r="V174" s="367">
        <f t="shared" si="92"/>
        <v>0</v>
      </c>
      <c r="W174" s="410">
        <f t="shared" si="92"/>
        <v>0</v>
      </c>
      <c r="X174" s="415">
        <f t="shared" si="92"/>
        <v>0</v>
      </c>
      <c r="Y174" s="180"/>
    </row>
    <row r="175" spans="1:25" s="126" customFormat="1" ht="14.25" customHeight="1" x14ac:dyDescent="0.25">
      <c r="A175" s="123"/>
      <c r="B175" s="119"/>
      <c r="C175" s="124"/>
      <c r="D175" s="125"/>
      <c r="E175" s="175" t="s">
        <v>193</v>
      </c>
      <c r="F175" s="176"/>
      <c r="G175" s="177"/>
      <c r="H175" s="178"/>
      <c r="I175" s="179"/>
      <c r="J175" s="366"/>
      <c r="K175" s="178"/>
      <c r="L175" s="287"/>
      <c r="M175" s="177"/>
      <c r="N175" s="178"/>
      <c r="O175" s="179"/>
      <c r="P175" s="170"/>
      <c r="Q175" s="170"/>
      <c r="R175" s="170"/>
      <c r="S175" s="177"/>
      <c r="T175" s="408"/>
      <c r="U175" s="409"/>
      <c r="V175" s="366"/>
      <c r="W175" s="408"/>
      <c r="X175" s="409"/>
      <c r="Y175" s="185"/>
    </row>
    <row r="176" spans="1:25" ht="34.5" customHeight="1" thickBot="1" x14ac:dyDescent="0.3">
      <c r="A176" s="123">
        <v>2441</v>
      </c>
      <c r="B176" s="134" t="s">
        <v>203</v>
      </c>
      <c r="C176" s="124">
        <v>4</v>
      </c>
      <c r="D176" s="125">
        <v>1</v>
      </c>
      <c r="E176" s="175" t="s">
        <v>832</v>
      </c>
      <c r="F176" s="176"/>
      <c r="G176" s="197">
        <f>SUM(H176:I176)</f>
        <v>0</v>
      </c>
      <c r="H176" s="178"/>
      <c r="I176" s="179"/>
      <c r="J176" s="370">
        <f>SUM(K176:L176)</f>
        <v>0</v>
      </c>
      <c r="K176" s="178"/>
      <c r="L176" s="287"/>
      <c r="M176" s="197">
        <f>SUM(N176:O176)</f>
        <v>0</v>
      </c>
      <c r="N176" s="178"/>
      <c r="O176" s="179"/>
      <c r="P176" s="170">
        <f t="shared" si="75"/>
        <v>0</v>
      </c>
      <c r="Q176" s="170">
        <f t="shared" si="76"/>
        <v>0</v>
      </c>
      <c r="R176" s="170">
        <f t="shared" si="77"/>
        <v>0</v>
      </c>
      <c r="S176" s="197">
        <f>SUM(T176:U176)</f>
        <v>0</v>
      </c>
      <c r="T176" s="408"/>
      <c r="U176" s="409"/>
      <c r="V176" s="370">
        <f>SUM(W176:X176)</f>
        <v>0</v>
      </c>
      <c r="W176" s="408"/>
      <c r="X176" s="409"/>
      <c r="Y176" s="180"/>
    </row>
    <row r="177" spans="1:25" ht="20.25" customHeight="1" thickBot="1" x14ac:dyDescent="0.3">
      <c r="A177" s="123">
        <v>2442</v>
      </c>
      <c r="B177" s="134" t="s">
        <v>203</v>
      </c>
      <c r="C177" s="124">
        <v>4</v>
      </c>
      <c r="D177" s="125">
        <v>2</v>
      </c>
      <c r="E177" s="175" t="s">
        <v>833</v>
      </c>
      <c r="F177" s="176"/>
      <c r="G177" s="197">
        <f>SUM(H177:I177)</f>
        <v>0</v>
      </c>
      <c r="H177" s="178"/>
      <c r="I177" s="179"/>
      <c r="J177" s="370">
        <f>SUM(K177:L177)</f>
        <v>0</v>
      </c>
      <c r="K177" s="178"/>
      <c r="L177" s="287"/>
      <c r="M177" s="197">
        <f>SUM(N177:O177)</f>
        <v>0</v>
      </c>
      <c r="N177" s="178"/>
      <c r="O177" s="179"/>
      <c r="P177" s="170">
        <f t="shared" si="75"/>
        <v>0</v>
      </c>
      <c r="Q177" s="170">
        <f t="shared" si="76"/>
        <v>0</v>
      </c>
      <c r="R177" s="170">
        <f t="shared" si="77"/>
        <v>0</v>
      </c>
      <c r="S177" s="197">
        <f>SUM(T177:U177)</f>
        <v>0</v>
      </c>
      <c r="T177" s="408"/>
      <c r="U177" s="409"/>
      <c r="V177" s="370">
        <f>SUM(W177:X177)</f>
        <v>0</v>
      </c>
      <c r="W177" s="408"/>
      <c r="X177" s="409"/>
      <c r="Y177" s="180"/>
    </row>
    <row r="178" spans="1:25" ht="15" customHeight="1" thickBot="1" x14ac:dyDescent="0.3">
      <c r="A178" s="123">
        <v>2443</v>
      </c>
      <c r="B178" s="134" t="s">
        <v>203</v>
      </c>
      <c r="C178" s="124">
        <v>4</v>
      </c>
      <c r="D178" s="125">
        <v>3</v>
      </c>
      <c r="E178" s="175" t="s">
        <v>834</v>
      </c>
      <c r="F178" s="176"/>
      <c r="G178" s="197">
        <f>SUM(H178:I178)</f>
        <v>0</v>
      </c>
      <c r="H178" s="178"/>
      <c r="I178" s="179"/>
      <c r="J178" s="370">
        <f>SUM(K178:L178)</f>
        <v>0</v>
      </c>
      <c r="K178" s="178"/>
      <c r="L178" s="287"/>
      <c r="M178" s="197">
        <f>SUM(N178:O178)</f>
        <v>0</v>
      </c>
      <c r="N178" s="178"/>
      <c r="O178" s="179"/>
      <c r="P178" s="170">
        <f t="shared" si="75"/>
        <v>0</v>
      </c>
      <c r="Q178" s="170">
        <f t="shared" si="76"/>
        <v>0</v>
      </c>
      <c r="R178" s="170">
        <f t="shared" si="77"/>
        <v>0</v>
      </c>
      <c r="S178" s="197">
        <f>SUM(T178:U178)</f>
        <v>0</v>
      </c>
      <c r="T178" s="408"/>
      <c r="U178" s="409"/>
      <c r="V178" s="370">
        <f>SUM(W178:X178)</f>
        <v>0</v>
      </c>
      <c r="W178" s="408"/>
      <c r="X178" s="409"/>
      <c r="Y178" s="180"/>
    </row>
    <row r="179" spans="1:25" ht="16.5" customHeight="1" x14ac:dyDescent="0.25">
      <c r="A179" s="137">
        <v>2450</v>
      </c>
      <c r="B179" s="138" t="s">
        <v>203</v>
      </c>
      <c r="C179" s="135">
        <v>5</v>
      </c>
      <c r="D179" s="136">
        <v>0</v>
      </c>
      <c r="E179" s="181" t="s">
        <v>209</v>
      </c>
      <c r="F179" s="166"/>
      <c r="G179" s="182">
        <f>SUM(H179:I179)</f>
        <v>426617</v>
      </c>
      <c r="H179" s="183">
        <f>SUM(H181+H188+H189+H190+H191)</f>
        <v>82235.5</v>
      </c>
      <c r="I179" s="209">
        <f>SUM(I181+I188+I189+I190+I191)</f>
        <v>344381.5</v>
      </c>
      <c r="J179" s="367">
        <f>SUM(K179:L179)</f>
        <v>220265</v>
      </c>
      <c r="K179" s="183">
        <f>SUM(K181+K188+K189+K190+K191)</f>
        <v>70373.7</v>
      </c>
      <c r="L179" s="381">
        <f>SUM(L181+L188+L189+L190+L191)</f>
        <v>149891.30000000002</v>
      </c>
      <c r="M179" s="182">
        <f>SUM(N179:O179)</f>
        <v>231275</v>
      </c>
      <c r="N179" s="183">
        <f>SUM(N181+N188+N189+N190+N191)</f>
        <v>73890</v>
      </c>
      <c r="O179" s="183">
        <f>SUM(O181+O188+O189+O190+O191)</f>
        <v>157385</v>
      </c>
      <c r="P179" s="170">
        <f t="shared" si="75"/>
        <v>11010</v>
      </c>
      <c r="Q179" s="170">
        <f t="shared" si="76"/>
        <v>3516.3000000000029</v>
      </c>
      <c r="R179" s="170">
        <f t="shared" si="77"/>
        <v>7493.6999999999825</v>
      </c>
      <c r="S179" s="182">
        <f>SUM(T179:U179)</f>
        <v>269756.59999999998</v>
      </c>
      <c r="T179" s="410">
        <f>SUM(T181+T188+T189+T190+T191)</f>
        <v>104502.6</v>
      </c>
      <c r="U179" s="411">
        <f>SUM(U181+U188+U189+U190+U191)</f>
        <v>165254</v>
      </c>
      <c r="V179" s="367">
        <f>SUM(W179:X179)</f>
        <v>464588.6</v>
      </c>
      <c r="W179" s="410">
        <f>SUM(W181+W188+W189+W190+W191)</f>
        <v>291071.59999999998</v>
      </c>
      <c r="X179" s="410">
        <f>SUM(X181+X188+X189+X190+X191)</f>
        <v>173517</v>
      </c>
      <c r="Y179" s="180"/>
    </row>
    <row r="180" spans="1:25" s="126" customFormat="1" ht="15" customHeight="1" x14ac:dyDescent="0.25">
      <c r="A180" s="123"/>
      <c r="B180" s="119"/>
      <c r="C180" s="124"/>
      <c r="D180" s="125"/>
      <c r="E180" s="175" t="s">
        <v>193</v>
      </c>
      <c r="F180" s="176"/>
      <c r="G180" s="177"/>
      <c r="H180" s="178"/>
      <c r="I180" s="179"/>
      <c r="J180" s="366"/>
      <c r="K180" s="178"/>
      <c r="L180" s="287"/>
      <c r="M180" s="177"/>
      <c r="N180" s="178"/>
      <c r="O180" s="179"/>
      <c r="P180" s="170"/>
      <c r="Q180" s="170"/>
      <c r="R180" s="170"/>
      <c r="S180" s="177"/>
      <c r="T180" s="408"/>
      <c r="U180" s="409"/>
      <c r="V180" s="366"/>
      <c r="W180" s="408"/>
      <c r="X180" s="409"/>
      <c r="Y180" s="185"/>
    </row>
    <row r="181" spans="1:25" ht="14.25" customHeight="1" thickBot="1" x14ac:dyDescent="0.3">
      <c r="A181" s="123">
        <v>2451</v>
      </c>
      <c r="B181" s="134" t="s">
        <v>203</v>
      </c>
      <c r="C181" s="124">
        <v>5</v>
      </c>
      <c r="D181" s="125">
        <v>1</v>
      </c>
      <c r="E181" s="175" t="s">
        <v>835</v>
      </c>
      <c r="F181" s="166"/>
      <c r="G181" s="197">
        <f t="shared" ref="G181:G191" si="93">SUM(H181:I181)</f>
        <v>426617</v>
      </c>
      <c r="H181" s="198">
        <v>82235.5</v>
      </c>
      <c r="I181" s="201">
        <v>344381.5</v>
      </c>
      <c r="J181" s="370">
        <f t="shared" ref="J181:J191" si="94">SUM(K181:L181)</f>
        <v>220265</v>
      </c>
      <c r="K181" s="198">
        <f>K182+K183+K184+K185+K186+K187</f>
        <v>70373.7</v>
      </c>
      <c r="L181" s="198">
        <f>L182+L183+L184+L185+L186+L187</f>
        <v>149891.30000000002</v>
      </c>
      <c r="M181" s="197">
        <f t="shared" ref="M181:M191" si="95">SUM(N181:O181)</f>
        <v>231275</v>
      </c>
      <c r="N181" s="198">
        <f>N182+N183+N184</f>
        <v>73890</v>
      </c>
      <c r="O181" s="198">
        <f>O182+O183+O184+O185+O186+O187</f>
        <v>157385</v>
      </c>
      <c r="P181" s="170">
        <f t="shared" si="75"/>
        <v>11010</v>
      </c>
      <c r="Q181" s="170">
        <f t="shared" si="76"/>
        <v>3516.3000000000029</v>
      </c>
      <c r="R181" s="170">
        <f t="shared" si="77"/>
        <v>7493.6999999999825</v>
      </c>
      <c r="S181" s="197">
        <f t="shared" ref="S181:S191" si="96">SUM(T181:U181)</f>
        <v>269756.59999999998</v>
      </c>
      <c r="T181" s="389">
        <f>T182+T183+T184</f>
        <v>104502.6</v>
      </c>
      <c r="U181" s="389">
        <f>U182+U183+U184+U185+U186+U187</f>
        <v>165254</v>
      </c>
      <c r="V181" s="370">
        <f t="shared" ref="V181:V191" si="97">SUM(W181:X181)</f>
        <v>464588.6</v>
      </c>
      <c r="W181" s="389">
        <f>W182+W183+W184</f>
        <v>291071.59999999998</v>
      </c>
      <c r="X181" s="389">
        <f>X182+X183+X184+X185+X186+X187</f>
        <v>173517</v>
      </c>
      <c r="Y181" s="180"/>
    </row>
    <row r="182" spans="1:25" ht="39.75" customHeight="1" thickBot="1" x14ac:dyDescent="0.3">
      <c r="A182" s="123"/>
      <c r="B182" s="134"/>
      <c r="C182" s="124"/>
      <c r="D182" s="125"/>
      <c r="E182" s="157" t="s">
        <v>1042</v>
      </c>
      <c r="F182" s="158">
        <v>4239</v>
      </c>
      <c r="G182" s="197">
        <f t="shared" si="93"/>
        <v>0</v>
      </c>
      <c r="H182" s="198"/>
      <c r="I182" s="199"/>
      <c r="J182" s="370">
        <f t="shared" si="94"/>
        <v>900</v>
      </c>
      <c r="K182" s="198">
        <v>900</v>
      </c>
      <c r="L182" s="376"/>
      <c r="M182" s="197">
        <f t="shared" si="95"/>
        <v>945</v>
      </c>
      <c r="N182" s="198">
        <v>945</v>
      </c>
      <c r="O182" s="199">
        <v>0</v>
      </c>
      <c r="P182" s="170">
        <f t="shared" si="75"/>
        <v>45</v>
      </c>
      <c r="Q182" s="170">
        <f t="shared" si="76"/>
        <v>45</v>
      </c>
      <c r="R182" s="170">
        <f t="shared" si="77"/>
        <v>0</v>
      </c>
      <c r="S182" s="197">
        <f t="shared" si="96"/>
        <v>993</v>
      </c>
      <c r="T182" s="389">
        <v>993</v>
      </c>
      <c r="U182" s="416">
        <v>0</v>
      </c>
      <c r="V182" s="370">
        <f t="shared" si="97"/>
        <v>1043</v>
      </c>
      <c r="W182" s="389">
        <v>1043</v>
      </c>
      <c r="X182" s="416">
        <v>0</v>
      </c>
      <c r="Y182" s="180"/>
    </row>
    <row r="183" spans="1:25" ht="38.25" customHeight="1" thickBot="1" x14ac:dyDescent="0.3">
      <c r="A183" s="123"/>
      <c r="B183" s="134"/>
      <c r="C183" s="124"/>
      <c r="D183" s="125"/>
      <c r="E183" s="191" t="s">
        <v>1053</v>
      </c>
      <c r="F183" s="156" t="s">
        <v>265</v>
      </c>
      <c r="G183" s="197">
        <f t="shared" si="93"/>
        <v>0</v>
      </c>
      <c r="H183" s="198"/>
      <c r="I183" s="179">
        <f>SUM(I184)</f>
        <v>0</v>
      </c>
      <c r="J183" s="370">
        <f t="shared" si="94"/>
        <v>2000</v>
      </c>
      <c r="K183" s="198">
        <v>2000</v>
      </c>
      <c r="L183" s="287">
        <f>SUM(L184)</f>
        <v>0</v>
      </c>
      <c r="M183" s="197">
        <f t="shared" si="95"/>
        <v>2100</v>
      </c>
      <c r="N183" s="198">
        <v>2100</v>
      </c>
      <c r="O183" s="179">
        <f>SUM(O184)</f>
        <v>0</v>
      </c>
      <c r="P183" s="170">
        <f t="shared" si="75"/>
        <v>100</v>
      </c>
      <c r="Q183" s="170">
        <f t="shared" si="76"/>
        <v>100</v>
      </c>
      <c r="R183" s="170">
        <f t="shared" si="77"/>
        <v>0</v>
      </c>
      <c r="S183" s="197">
        <f t="shared" si="96"/>
        <v>2205</v>
      </c>
      <c r="T183" s="389">
        <v>2205</v>
      </c>
      <c r="U183" s="409">
        <f>SUM(U184)</f>
        <v>0</v>
      </c>
      <c r="V183" s="370">
        <f t="shared" si="97"/>
        <v>2315</v>
      </c>
      <c r="W183" s="389">
        <v>2315</v>
      </c>
      <c r="X183" s="409">
        <v>0</v>
      </c>
      <c r="Y183" s="180"/>
    </row>
    <row r="184" spans="1:25" ht="31.5" customHeight="1" thickBot="1" x14ac:dyDescent="0.3">
      <c r="A184" s="123"/>
      <c r="B184" s="134"/>
      <c r="C184" s="124"/>
      <c r="D184" s="125"/>
      <c r="E184" s="175" t="s">
        <v>1048</v>
      </c>
      <c r="F184" s="176">
        <v>4251</v>
      </c>
      <c r="G184" s="197">
        <f t="shared" si="93"/>
        <v>0</v>
      </c>
      <c r="H184" s="198"/>
      <c r="I184" s="199"/>
      <c r="J184" s="370">
        <f t="shared" si="94"/>
        <v>67473.7</v>
      </c>
      <c r="K184" s="198">
        <v>67473.7</v>
      </c>
      <c r="L184" s="376"/>
      <c r="M184" s="197">
        <f t="shared" si="95"/>
        <v>70845</v>
      </c>
      <c r="N184" s="198">
        <v>70845</v>
      </c>
      <c r="O184" s="199">
        <v>0</v>
      </c>
      <c r="P184" s="170">
        <f t="shared" si="75"/>
        <v>3371.3000000000029</v>
      </c>
      <c r="Q184" s="170">
        <f t="shared" si="76"/>
        <v>3371.3000000000029</v>
      </c>
      <c r="R184" s="170">
        <f t="shared" si="77"/>
        <v>0</v>
      </c>
      <c r="S184" s="197">
        <f t="shared" si="96"/>
        <v>101304.6</v>
      </c>
      <c r="T184" s="389">
        <v>101304.6</v>
      </c>
      <c r="U184" s="416">
        <v>0</v>
      </c>
      <c r="V184" s="370">
        <f t="shared" si="97"/>
        <v>287713.59999999998</v>
      </c>
      <c r="W184" s="389">
        <v>287713.59999999998</v>
      </c>
      <c r="X184" s="416">
        <v>0</v>
      </c>
      <c r="Y184" s="180"/>
    </row>
    <row r="185" spans="1:25" ht="31.5" customHeight="1" thickBot="1" x14ac:dyDescent="0.3">
      <c r="A185" s="123"/>
      <c r="B185" s="134"/>
      <c r="C185" s="124"/>
      <c r="D185" s="125"/>
      <c r="E185" s="175" t="s">
        <v>1054</v>
      </c>
      <c r="F185" s="176">
        <v>5134</v>
      </c>
      <c r="G185" s="197">
        <f t="shared" si="93"/>
        <v>0</v>
      </c>
      <c r="H185" s="198"/>
      <c r="I185" s="199"/>
      <c r="J185" s="370">
        <f t="shared" si="94"/>
        <v>25000</v>
      </c>
      <c r="K185" s="198"/>
      <c r="L185" s="376">
        <v>25000</v>
      </c>
      <c r="M185" s="197">
        <f t="shared" si="95"/>
        <v>26250</v>
      </c>
      <c r="N185" s="198"/>
      <c r="O185" s="199">
        <v>26250</v>
      </c>
      <c r="P185" s="170"/>
      <c r="Q185" s="170">
        <f t="shared" si="76"/>
        <v>0</v>
      </c>
      <c r="R185" s="170"/>
      <c r="S185" s="197">
        <f t="shared" si="96"/>
        <v>27562</v>
      </c>
      <c r="T185" s="389"/>
      <c r="U185" s="416">
        <v>27562</v>
      </c>
      <c r="V185" s="370">
        <f t="shared" si="97"/>
        <v>28940</v>
      </c>
      <c r="W185" s="389"/>
      <c r="X185" s="416">
        <v>28940</v>
      </c>
      <c r="Y185" s="180"/>
    </row>
    <row r="186" spans="1:25" ht="31.5" customHeight="1" thickBot="1" x14ac:dyDescent="0.3">
      <c r="A186" s="123"/>
      <c r="B186" s="134"/>
      <c r="C186" s="124"/>
      <c r="D186" s="125"/>
      <c r="E186" s="175" t="s">
        <v>1055</v>
      </c>
      <c r="F186" s="176">
        <v>5113</v>
      </c>
      <c r="G186" s="197">
        <f t="shared" si="93"/>
        <v>0</v>
      </c>
      <c r="H186" s="198"/>
      <c r="I186" s="199"/>
      <c r="J186" s="370">
        <f t="shared" si="94"/>
        <v>123559.2</v>
      </c>
      <c r="K186" s="198"/>
      <c r="L186" s="376">
        <v>123559.2</v>
      </c>
      <c r="M186" s="197">
        <f t="shared" si="95"/>
        <v>129737</v>
      </c>
      <c r="N186" s="198"/>
      <c r="O186" s="199">
        <v>129737</v>
      </c>
      <c r="P186" s="170"/>
      <c r="Q186" s="170">
        <f t="shared" si="76"/>
        <v>0</v>
      </c>
      <c r="R186" s="170"/>
      <c r="S186" s="197">
        <f t="shared" si="96"/>
        <v>136224</v>
      </c>
      <c r="T186" s="389"/>
      <c r="U186" s="416">
        <v>136224</v>
      </c>
      <c r="V186" s="370">
        <f t="shared" si="97"/>
        <v>143035</v>
      </c>
      <c r="W186" s="389"/>
      <c r="X186" s="416">
        <v>143035</v>
      </c>
      <c r="Y186" s="180"/>
    </row>
    <row r="187" spans="1:25" ht="31.5" customHeight="1" thickBot="1" x14ac:dyDescent="0.3">
      <c r="A187" s="123"/>
      <c r="B187" s="134"/>
      <c r="C187" s="124"/>
      <c r="D187" s="125"/>
      <c r="E187" s="175" t="s">
        <v>1038</v>
      </c>
      <c r="F187" s="176">
        <v>5129</v>
      </c>
      <c r="G187" s="197">
        <f t="shared" si="93"/>
        <v>0</v>
      </c>
      <c r="H187" s="198"/>
      <c r="I187" s="199"/>
      <c r="J187" s="370">
        <f t="shared" si="94"/>
        <v>1332.1</v>
      </c>
      <c r="K187" s="198"/>
      <c r="L187" s="376">
        <v>1332.1</v>
      </c>
      <c r="M187" s="197">
        <f t="shared" si="95"/>
        <v>1398</v>
      </c>
      <c r="N187" s="198"/>
      <c r="O187" s="199">
        <v>1398</v>
      </c>
      <c r="P187" s="170"/>
      <c r="Q187" s="170">
        <f t="shared" si="76"/>
        <v>0</v>
      </c>
      <c r="R187" s="170"/>
      <c r="S187" s="197">
        <f t="shared" si="96"/>
        <v>1468</v>
      </c>
      <c r="T187" s="389"/>
      <c r="U187" s="416">
        <v>1468</v>
      </c>
      <c r="V187" s="370">
        <f t="shared" si="97"/>
        <v>1542</v>
      </c>
      <c r="W187" s="389"/>
      <c r="X187" s="416">
        <v>1542</v>
      </c>
      <c r="Y187" s="180">
        <v>0</v>
      </c>
    </row>
    <row r="188" spans="1:25" ht="18" customHeight="1" thickBot="1" x14ac:dyDescent="0.3">
      <c r="A188" s="123">
        <v>2452</v>
      </c>
      <c r="B188" s="134" t="s">
        <v>203</v>
      </c>
      <c r="C188" s="124">
        <v>5</v>
      </c>
      <c r="D188" s="125">
        <v>2</v>
      </c>
      <c r="E188" s="175" t="s">
        <v>836</v>
      </c>
      <c r="F188" s="176"/>
      <c r="G188" s="197">
        <f t="shared" si="93"/>
        <v>0</v>
      </c>
      <c r="H188" s="198"/>
      <c r="I188" s="199"/>
      <c r="J188" s="370">
        <f t="shared" si="94"/>
        <v>0</v>
      </c>
      <c r="K188" s="198"/>
      <c r="L188" s="376"/>
      <c r="M188" s="197">
        <f t="shared" si="95"/>
        <v>0</v>
      </c>
      <c r="N188" s="198"/>
      <c r="O188" s="199"/>
      <c r="P188" s="170">
        <f t="shared" si="75"/>
        <v>0</v>
      </c>
      <c r="Q188" s="170">
        <f t="shared" si="76"/>
        <v>0</v>
      </c>
      <c r="R188" s="170">
        <f t="shared" si="77"/>
        <v>0</v>
      </c>
      <c r="S188" s="197">
        <f t="shared" si="96"/>
        <v>0</v>
      </c>
      <c r="T188" s="389"/>
      <c r="U188" s="416"/>
      <c r="V188" s="370">
        <f t="shared" si="97"/>
        <v>0</v>
      </c>
      <c r="W188" s="389"/>
      <c r="X188" s="416"/>
      <c r="Y188" s="180"/>
    </row>
    <row r="189" spans="1:25" ht="15" customHeight="1" thickBot="1" x14ac:dyDescent="0.3">
      <c r="A189" s="123">
        <v>2453</v>
      </c>
      <c r="B189" s="134" t="s">
        <v>203</v>
      </c>
      <c r="C189" s="124">
        <v>5</v>
      </c>
      <c r="D189" s="125">
        <v>3</v>
      </c>
      <c r="E189" s="175" t="s">
        <v>837</v>
      </c>
      <c r="F189" s="176"/>
      <c r="G189" s="197">
        <f t="shared" si="93"/>
        <v>0</v>
      </c>
      <c r="H189" s="198"/>
      <c r="I189" s="199"/>
      <c r="J189" s="370">
        <f t="shared" si="94"/>
        <v>0</v>
      </c>
      <c r="K189" s="198"/>
      <c r="L189" s="376"/>
      <c r="M189" s="197">
        <f t="shared" si="95"/>
        <v>0</v>
      </c>
      <c r="N189" s="198"/>
      <c r="O189" s="199"/>
      <c r="P189" s="170">
        <f t="shared" si="75"/>
        <v>0</v>
      </c>
      <c r="Q189" s="170">
        <f t="shared" si="76"/>
        <v>0</v>
      </c>
      <c r="R189" s="170">
        <f t="shared" si="77"/>
        <v>0</v>
      </c>
      <c r="S189" s="197">
        <f t="shared" si="96"/>
        <v>0</v>
      </c>
      <c r="T189" s="389"/>
      <c r="U189" s="416"/>
      <c r="V189" s="370">
        <f t="shared" si="97"/>
        <v>0</v>
      </c>
      <c r="W189" s="389"/>
      <c r="X189" s="416"/>
      <c r="Y189" s="180"/>
    </row>
    <row r="190" spans="1:25" ht="15" customHeight="1" thickBot="1" x14ac:dyDescent="0.3">
      <c r="A190" s="123">
        <v>2454</v>
      </c>
      <c r="B190" s="134" t="s">
        <v>203</v>
      </c>
      <c r="C190" s="124">
        <v>5</v>
      </c>
      <c r="D190" s="125">
        <v>4</v>
      </c>
      <c r="E190" s="175" t="s">
        <v>838</v>
      </c>
      <c r="F190" s="176"/>
      <c r="G190" s="197">
        <f t="shared" si="93"/>
        <v>0</v>
      </c>
      <c r="H190" s="198"/>
      <c r="I190" s="199"/>
      <c r="J190" s="370">
        <f t="shared" si="94"/>
        <v>0</v>
      </c>
      <c r="K190" s="198"/>
      <c r="L190" s="376"/>
      <c r="M190" s="197">
        <f t="shared" si="95"/>
        <v>0</v>
      </c>
      <c r="N190" s="198"/>
      <c r="O190" s="199"/>
      <c r="P190" s="170">
        <f t="shared" si="75"/>
        <v>0</v>
      </c>
      <c r="Q190" s="170">
        <f t="shared" si="76"/>
        <v>0</v>
      </c>
      <c r="R190" s="170">
        <f t="shared" si="77"/>
        <v>0</v>
      </c>
      <c r="S190" s="197">
        <f t="shared" si="96"/>
        <v>0</v>
      </c>
      <c r="T190" s="389"/>
      <c r="U190" s="416"/>
      <c r="V190" s="370">
        <f t="shared" si="97"/>
        <v>0</v>
      </c>
      <c r="W190" s="389"/>
      <c r="X190" s="416"/>
      <c r="Y190" s="180"/>
    </row>
    <row r="191" spans="1:25" ht="23.25" customHeight="1" thickBot="1" x14ac:dyDescent="0.3">
      <c r="A191" s="123">
        <v>2455</v>
      </c>
      <c r="B191" s="134" t="s">
        <v>203</v>
      </c>
      <c r="C191" s="124">
        <v>5</v>
      </c>
      <c r="D191" s="125">
        <v>5</v>
      </c>
      <c r="E191" s="175" t="s">
        <v>839</v>
      </c>
      <c r="F191" s="176"/>
      <c r="G191" s="197">
        <f t="shared" si="93"/>
        <v>0</v>
      </c>
      <c r="H191" s="198"/>
      <c r="I191" s="199"/>
      <c r="J191" s="370">
        <f t="shared" si="94"/>
        <v>0</v>
      </c>
      <c r="K191" s="198"/>
      <c r="L191" s="376"/>
      <c r="M191" s="197">
        <f t="shared" si="95"/>
        <v>0</v>
      </c>
      <c r="N191" s="198"/>
      <c r="O191" s="199"/>
      <c r="P191" s="170">
        <f t="shared" si="75"/>
        <v>0</v>
      </c>
      <c r="Q191" s="170">
        <f t="shared" si="76"/>
        <v>0</v>
      </c>
      <c r="R191" s="170">
        <f t="shared" si="77"/>
        <v>0</v>
      </c>
      <c r="S191" s="197">
        <f t="shared" si="96"/>
        <v>0</v>
      </c>
      <c r="T191" s="389"/>
      <c r="U191" s="416"/>
      <c r="V191" s="370">
        <f t="shared" si="97"/>
        <v>0</v>
      </c>
      <c r="W191" s="389"/>
      <c r="X191" s="416"/>
      <c r="Y191" s="180"/>
    </row>
    <row r="192" spans="1:25" ht="18" customHeight="1" x14ac:dyDescent="0.25">
      <c r="A192" s="137">
        <v>2460</v>
      </c>
      <c r="B192" s="138" t="s">
        <v>203</v>
      </c>
      <c r="C192" s="135">
        <v>6</v>
      </c>
      <c r="D192" s="136">
        <v>0</v>
      </c>
      <c r="E192" s="181" t="s">
        <v>840</v>
      </c>
      <c r="F192" s="166"/>
      <c r="G192" s="182">
        <f t="shared" ref="G192:O192" si="98">SUM(G194)</f>
        <v>0</v>
      </c>
      <c r="H192" s="183">
        <f t="shared" si="98"/>
        <v>0</v>
      </c>
      <c r="I192" s="184">
        <f t="shared" si="98"/>
        <v>0</v>
      </c>
      <c r="J192" s="367">
        <f t="shared" si="98"/>
        <v>0</v>
      </c>
      <c r="K192" s="183">
        <f t="shared" si="98"/>
        <v>0</v>
      </c>
      <c r="L192" s="375">
        <f t="shared" si="98"/>
        <v>0</v>
      </c>
      <c r="M192" s="182">
        <f t="shared" si="98"/>
        <v>0</v>
      </c>
      <c r="N192" s="183">
        <f t="shared" si="98"/>
        <v>0</v>
      </c>
      <c r="O192" s="184">
        <f t="shared" si="98"/>
        <v>0</v>
      </c>
      <c r="P192" s="170">
        <f t="shared" si="75"/>
        <v>0</v>
      </c>
      <c r="Q192" s="170">
        <f t="shared" si="76"/>
        <v>0</v>
      </c>
      <c r="R192" s="170">
        <f t="shared" si="77"/>
        <v>0</v>
      </c>
      <c r="S192" s="182">
        <f t="shared" ref="S192:X192" si="99">SUM(S194)</f>
        <v>0</v>
      </c>
      <c r="T192" s="410">
        <f t="shared" si="99"/>
        <v>0</v>
      </c>
      <c r="U192" s="415">
        <f t="shared" si="99"/>
        <v>0</v>
      </c>
      <c r="V192" s="367">
        <f t="shared" si="99"/>
        <v>0</v>
      </c>
      <c r="W192" s="410">
        <f t="shared" si="99"/>
        <v>0</v>
      </c>
      <c r="X192" s="415">
        <f t="shared" si="99"/>
        <v>0</v>
      </c>
      <c r="Y192" s="180"/>
    </row>
    <row r="193" spans="1:25" s="126" customFormat="1" ht="15" customHeight="1" x14ac:dyDescent="0.25">
      <c r="A193" s="123"/>
      <c r="B193" s="119"/>
      <c r="C193" s="124"/>
      <c r="D193" s="125"/>
      <c r="E193" s="175" t="s">
        <v>193</v>
      </c>
      <c r="F193" s="176"/>
      <c r="G193" s="177"/>
      <c r="H193" s="178"/>
      <c r="I193" s="179"/>
      <c r="J193" s="366"/>
      <c r="K193" s="178"/>
      <c r="L193" s="287"/>
      <c r="M193" s="177"/>
      <c r="N193" s="178"/>
      <c r="O193" s="179"/>
      <c r="P193" s="170"/>
      <c r="Q193" s="170"/>
      <c r="R193" s="170"/>
      <c r="S193" s="177"/>
      <c r="T193" s="408"/>
      <c r="U193" s="409"/>
      <c r="V193" s="366"/>
      <c r="W193" s="408"/>
      <c r="X193" s="409"/>
      <c r="Y193" s="185"/>
    </row>
    <row r="194" spans="1:25" ht="18.75" customHeight="1" thickBot="1" x14ac:dyDescent="0.3">
      <c r="A194" s="123">
        <v>2461</v>
      </c>
      <c r="B194" s="134" t="s">
        <v>203</v>
      </c>
      <c r="C194" s="124">
        <v>6</v>
      </c>
      <c r="D194" s="125">
        <v>1</v>
      </c>
      <c r="E194" s="175" t="s">
        <v>841</v>
      </c>
      <c r="F194" s="176"/>
      <c r="G194" s="197">
        <f>SUM(H194:I194)</f>
        <v>0</v>
      </c>
      <c r="H194" s="198"/>
      <c r="I194" s="199"/>
      <c r="J194" s="370">
        <f>SUM(K194:L194)</f>
        <v>0</v>
      </c>
      <c r="K194" s="198"/>
      <c r="L194" s="376"/>
      <c r="M194" s="197">
        <f>SUM(N194:O194)</f>
        <v>0</v>
      </c>
      <c r="N194" s="198"/>
      <c r="O194" s="199"/>
      <c r="P194" s="170">
        <f t="shared" si="75"/>
        <v>0</v>
      </c>
      <c r="Q194" s="170">
        <f t="shared" si="76"/>
        <v>0</v>
      </c>
      <c r="R194" s="170">
        <f t="shared" si="77"/>
        <v>0</v>
      </c>
      <c r="S194" s="197">
        <f>SUM(T194:U194)</f>
        <v>0</v>
      </c>
      <c r="T194" s="389"/>
      <c r="U194" s="416"/>
      <c r="V194" s="370">
        <f>SUM(W194:X194)</f>
        <v>0</v>
      </c>
      <c r="W194" s="389"/>
      <c r="X194" s="416"/>
      <c r="Y194" s="180"/>
    </row>
    <row r="195" spans="1:25" ht="14.25" customHeight="1" x14ac:dyDescent="0.25">
      <c r="A195" s="137">
        <v>2470</v>
      </c>
      <c r="B195" s="138" t="s">
        <v>203</v>
      </c>
      <c r="C195" s="135">
        <v>7</v>
      </c>
      <c r="D195" s="136">
        <v>0</v>
      </c>
      <c r="E195" s="181" t="s">
        <v>211</v>
      </c>
      <c r="F195" s="166"/>
      <c r="G195" s="182">
        <f t="shared" ref="G195:O195" si="100">SUM(G197:G200)</f>
        <v>0</v>
      </c>
      <c r="H195" s="183">
        <f t="shared" si="100"/>
        <v>0</v>
      </c>
      <c r="I195" s="184">
        <f t="shared" si="100"/>
        <v>0</v>
      </c>
      <c r="J195" s="367">
        <f t="shared" si="100"/>
        <v>0</v>
      </c>
      <c r="K195" s="183">
        <f t="shared" si="100"/>
        <v>0</v>
      </c>
      <c r="L195" s="375">
        <f t="shared" si="100"/>
        <v>0</v>
      </c>
      <c r="M195" s="182">
        <f t="shared" si="100"/>
        <v>0</v>
      </c>
      <c r="N195" s="183">
        <f t="shared" si="100"/>
        <v>0</v>
      </c>
      <c r="O195" s="184">
        <f t="shared" si="100"/>
        <v>0</v>
      </c>
      <c r="P195" s="170">
        <f t="shared" si="75"/>
        <v>0</v>
      </c>
      <c r="Q195" s="170">
        <f t="shared" si="76"/>
        <v>0</v>
      </c>
      <c r="R195" s="170">
        <f t="shared" si="77"/>
        <v>0</v>
      </c>
      <c r="S195" s="182">
        <f t="shared" ref="S195:X195" si="101">SUM(S197:S200)</f>
        <v>0</v>
      </c>
      <c r="T195" s="410">
        <f t="shared" si="101"/>
        <v>0</v>
      </c>
      <c r="U195" s="415">
        <f t="shared" si="101"/>
        <v>0</v>
      </c>
      <c r="V195" s="367">
        <f t="shared" si="101"/>
        <v>0</v>
      </c>
      <c r="W195" s="410">
        <f t="shared" si="101"/>
        <v>0</v>
      </c>
      <c r="X195" s="415">
        <f t="shared" si="101"/>
        <v>0</v>
      </c>
      <c r="Y195" s="180"/>
    </row>
    <row r="196" spans="1:25" s="126" customFormat="1" ht="14.25" customHeight="1" x14ac:dyDescent="0.25">
      <c r="A196" s="123"/>
      <c r="B196" s="119"/>
      <c r="C196" s="124"/>
      <c r="D196" s="125"/>
      <c r="E196" s="175" t="s">
        <v>193</v>
      </c>
      <c r="F196" s="176"/>
      <c r="G196" s="177"/>
      <c r="H196" s="178"/>
      <c r="I196" s="179"/>
      <c r="J196" s="366"/>
      <c r="K196" s="178"/>
      <c r="L196" s="287"/>
      <c r="M196" s="177"/>
      <c r="N196" s="178"/>
      <c r="O196" s="179"/>
      <c r="P196" s="170"/>
      <c r="Q196" s="170"/>
      <c r="R196" s="170"/>
      <c r="S196" s="177"/>
      <c r="T196" s="408"/>
      <c r="U196" s="409"/>
      <c r="V196" s="366"/>
      <c r="W196" s="408"/>
      <c r="X196" s="409"/>
      <c r="Y196" s="185"/>
    </row>
    <row r="197" spans="1:25" ht="27" customHeight="1" thickBot="1" x14ac:dyDescent="0.3">
      <c r="A197" s="123">
        <v>2471</v>
      </c>
      <c r="B197" s="134" t="s">
        <v>203</v>
      </c>
      <c r="C197" s="124">
        <v>7</v>
      </c>
      <c r="D197" s="125">
        <v>1</v>
      </c>
      <c r="E197" s="175" t="s">
        <v>842</v>
      </c>
      <c r="F197" s="176"/>
      <c r="G197" s="197">
        <f>SUM(H197:I197)</f>
        <v>0</v>
      </c>
      <c r="H197" s="198"/>
      <c r="I197" s="199"/>
      <c r="J197" s="370">
        <f>SUM(K197:L197)</f>
        <v>0</v>
      </c>
      <c r="K197" s="198"/>
      <c r="L197" s="376"/>
      <c r="M197" s="197">
        <f>SUM(N197:O197)</f>
        <v>0</v>
      </c>
      <c r="N197" s="198"/>
      <c r="O197" s="199"/>
      <c r="P197" s="170">
        <f t="shared" si="75"/>
        <v>0</v>
      </c>
      <c r="Q197" s="170">
        <f t="shared" si="76"/>
        <v>0</v>
      </c>
      <c r="R197" s="170">
        <f t="shared" si="77"/>
        <v>0</v>
      </c>
      <c r="S197" s="197">
        <f>SUM(T197:U197)</f>
        <v>0</v>
      </c>
      <c r="T197" s="389"/>
      <c r="U197" s="416"/>
      <c r="V197" s="370">
        <f>SUM(W197:X197)</f>
        <v>0</v>
      </c>
      <c r="W197" s="389"/>
      <c r="X197" s="416"/>
      <c r="Y197" s="180"/>
    </row>
    <row r="198" spans="1:25" ht="21.75" customHeight="1" thickBot="1" x14ac:dyDescent="0.3">
      <c r="A198" s="123">
        <v>2472</v>
      </c>
      <c r="B198" s="134" t="s">
        <v>203</v>
      </c>
      <c r="C198" s="124">
        <v>7</v>
      </c>
      <c r="D198" s="125">
        <v>2</v>
      </c>
      <c r="E198" s="175" t="s">
        <v>843</v>
      </c>
      <c r="F198" s="176"/>
      <c r="G198" s="197">
        <f>SUM(H198:I198)</f>
        <v>0</v>
      </c>
      <c r="H198" s="198"/>
      <c r="I198" s="199"/>
      <c r="J198" s="370">
        <f>SUM(K198:L198)</f>
        <v>0</v>
      </c>
      <c r="K198" s="198"/>
      <c r="L198" s="376"/>
      <c r="M198" s="197">
        <f>SUM(N198:O198)</f>
        <v>0</v>
      </c>
      <c r="N198" s="198"/>
      <c r="O198" s="199"/>
      <c r="P198" s="170">
        <f t="shared" si="75"/>
        <v>0</v>
      </c>
      <c r="Q198" s="170">
        <f t="shared" si="76"/>
        <v>0</v>
      </c>
      <c r="R198" s="170">
        <f t="shared" si="77"/>
        <v>0</v>
      </c>
      <c r="S198" s="197">
        <f>SUM(T198:U198)</f>
        <v>0</v>
      </c>
      <c r="T198" s="389"/>
      <c r="U198" s="416"/>
      <c r="V198" s="370">
        <f>SUM(W198:X198)</f>
        <v>0</v>
      </c>
      <c r="W198" s="389"/>
      <c r="X198" s="416"/>
      <c r="Y198" s="180"/>
    </row>
    <row r="199" spans="1:25" ht="21" customHeight="1" thickBot="1" x14ac:dyDescent="0.3">
      <c r="A199" s="123">
        <v>2473</v>
      </c>
      <c r="B199" s="134" t="s">
        <v>203</v>
      </c>
      <c r="C199" s="124">
        <v>7</v>
      </c>
      <c r="D199" s="125">
        <v>3</v>
      </c>
      <c r="E199" s="175" t="s">
        <v>844</v>
      </c>
      <c r="F199" s="176"/>
      <c r="G199" s="197">
        <f>SUM(H199:I199)</f>
        <v>0</v>
      </c>
      <c r="H199" s="198"/>
      <c r="I199" s="199"/>
      <c r="J199" s="370">
        <f>SUM(K199:L199)</f>
        <v>0</v>
      </c>
      <c r="K199" s="198"/>
      <c r="L199" s="376"/>
      <c r="M199" s="197">
        <f>SUM(N199:O199)</f>
        <v>0</v>
      </c>
      <c r="N199" s="198"/>
      <c r="O199" s="199"/>
      <c r="P199" s="170">
        <f t="shared" si="75"/>
        <v>0</v>
      </c>
      <c r="Q199" s="170">
        <f t="shared" si="76"/>
        <v>0</v>
      </c>
      <c r="R199" s="170">
        <f t="shared" si="77"/>
        <v>0</v>
      </c>
      <c r="S199" s="197">
        <f>SUM(T199:U199)</f>
        <v>0</v>
      </c>
      <c r="T199" s="389"/>
      <c r="U199" s="416"/>
      <c r="V199" s="370">
        <f>SUM(W199:X199)</f>
        <v>0</v>
      </c>
      <c r="W199" s="389"/>
      <c r="X199" s="416"/>
      <c r="Y199" s="180"/>
    </row>
    <row r="200" spans="1:25" ht="22.5" customHeight="1" thickBot="1" x14ac:dyDescent="0.3">
      <c r="A200" s="123">
        <v>2474</v>
      </c>
      <c r="B200" s="134" t="s">
        <v>203</v>
      </c>
      <c r="C200" s="124">
        <v>7</v>
      </c>
      <c r="D200" s="125">
        <v>4</v>
      </c>
      <c r="E200" s="175" t="s">
        <v>845</v>
      </c>
      <c r="F200" s="176"/>
      <c r="G200" s="197">
        <f>SUM(H200:I200)</f>
        <v>0</v>
      </c>
      <c r="H200" s="198"/>
      <c r="I200" s="199"/>
      <c r="J200" s="370">
        <f>SUM(K200:L200)</f>
        <v>0</v>
      </c>
      <c r="K200" s="198"/>
      <c r="L200" s="376"/>
      <c r="M200" s="197">
        <f>SUM(N200:O200)</f>
        <v>0</v>
      </c>
      <c r="N200" s="198"/>
      <c r="O200" s="199"/>
      <c r="P200" s="170">
        <f t="shared" si="75"/>
        <v>0</v>
      </c>
      <c r="Q200" s="170">
        <f t="shared" si="76"/>
        <v>0</v>
      </c>
      <c r="R200" s="170">
        <f t="shared" si="77"/>
        <v>0</v>
      </c>
      <c r="S200" s="197">
        <f>SUM(T200:U200)</f>
        <v>0</v>
      </c>
      <c r="T200" s="389"/>
      <c r="U200" s="416"/>
      <c r="V200" s="370">
        <f>SUM(W200:X200)</f>
        <v>0</v>
      </c>
      <c r="W200" s="389"/>
      <c r="X200" s="416"/>
      <c r="Y200" s="180"/>
    </row>
    <row r="201" spans="1:25" ht="39.75" customHeight="1" x14ac:dyDescent="0.25">
      <c r="A201" s="137">
        <v>2480</v>
      </c>
      <c r="B201" s="138" t="s">
        <v>203</v>
      </c>
      <c r="C201" s="135">
        <v>8</v>
      </c>
      <c r="D201" s="136">
        <v>0</v>
      </c>
      <c r="E201" s="181" t="s">
        <v>846</v>
      </c>
      <c r="F201" s="166"/>
      <c r="G201" s="182">
        <f t="shared" ref="G201:O201" si="102">SUM(G203:G209)</f>
        <v>0</v>
      </c>
      <c r="H201" s="183">
        <f t="shared" si="102"/>
        <v>0</v>
      </c>
      <c r="I201" s="184">
        <f t="shared" si="102"/>
        <v>0</v>
      </c>
      <c r="J201" s="367">
        <f t="shared" si="102"/>
        <v>0</v>
      </c>
      <c r="K201" s="183">
        <f t="shared" si="102"/>
        <v>0</v>
      </c>
      <c r="L201" s="375">
        <f t="shared" si="102"/>
        <v>0</v>
      </c>
      <c r="M201" s="182">
        <f t="shared" si="102"/>
        <v>0</v>
      </c>
      <c r="N201" s="183">
        <f t="shared" si="102"/>
        <v>0</v>
      </c>
      <c r="O201" s="184">
        <f t="shared" si="102"/>
        <v>0</v>
      </c>
      <c r="P201" s="170">
        <f t="shared" si="75"/>
        <v>0</v>
      </c>
      <c r="Q201" s="170">
        <f t="shared" si="76"/>
        <v>0</v>
      </c>
      <c r="R201" s="170">
        <f t="shared" si="77"/>
        <v>0</v>
      </c>
      <c r="S201" s="182">
        <f t="shared" ref="S201:X201" si="103">SUM(S203:S209)</f>
        <v>0</v>
      </c>
      <c r="T201" s="410">
        <f t="shared" si="103"/>
        <v>0</v>
      </c>
      <c r="U201" s="415">
        <f t="shared" si="103"/>
        <v>0</v>
      </c>
      <c r="V201" s="367">
        <f t="shared" si="103"/>
        <v>0</v>
      </c>
      <c r="W201" s="410">
        <f t="shared" si="103"/>
        <v>0</v>
      </c>
      <c r="X201" s="415">
        <f t="shared" si="103"/>
        <v>0</v>
      </c>
      <c r="Y201" s="180"/>
    </row>
    <row r="202" spans="1:25" s="126" customFormat="1" ht="16.5" customHeight="1" x14ac:dyDescent="0.25">
      <c r="A202" s="123"/>
      <c r="B202" s="119"/>
      <c r="C202" s="124"/>
      <c r="D202" s="125"/>
      <c r="E202" s="175" t="s">
        <v>193</v>
      </c>
      <c r="F202" s="176"/>
      <c r="G202" s="177"/>
      <c r="H202" s="178"/>
      <c r="I202" s="179"/>
      <c r="J202" s="366"/>
      <c r="K202" s="178"/>
      <c r="L202" s="287"/>
      <c r="M202" s="177"/>
      <c r="N202" s="178"/>
      <c r="O202" s="179"/>
      <c r="P202" s="170"/>
      <c r="Q202" s="170"/>
      <c r="R202" s="170"/>
      <c r="S202" s="177"/>
      <c r="T202" s="408"/>
      <c r="U202" s="409"/>
      <c r="V202" s="366"/>
      <c r="W202" s="408"/>
      <c r="X202" s="409"/>
      <c r="Y202" s="185"/>
    </row>
    <row r="203" spans="1:25" ht="48.75" customHeight="1" thickBot="1" x14ac:dyDescent="0.3">
      <c r="A203" s="123">
        <v>2481</v>
      </c>
      <c r="B203" s="134" t="s">
        <v>203</v>
      </c>
      <c r="C203" s="124">
        <v>8</v>
      </c>
      <c r="D203" s="125">
        <v>1</v>
      </c>
      <c r="E203" s="175" t="s">
        <v>847</v>
      </c>
      <c r="F203" s="176"/>
      <c r="G203" s="197">
        <f t="shared" ref="G203:G209" si="104">SUM(H203:I203)</f>
        <v>0</v>
      </c>
      <c r="H203" s="198"/>
      <c r="I203" s="199"/>
      <c r="J203" s="370">
        <f t="shared" ref="J203:J209" si="105">SUM(K203:L203)</f>
        <v>0</v>
      </c>
      <c r="K203" s="198"/>
      <c r="L203" s="376"/>
      <c r="M203" s="197">
        <f t="shared" ref="M203:M209" si="106">SUM(N203:O203)</f>
        <v>0</v>
      </c>
      <c r="N203" s="198"/>
      <c r="O203" s="199"/>
      <c r="P203" s="170">
        <f t="shared" si="75"/>
        <v>0</v>
      </c>
      <c r="Q203" s="170">
        <f t="shared" si="76"/>
        <v>0</v>
      </c>
      <c r="R203" s="170">
        <f t="shared" si="77"/>
        <v>0</v>
      </c>
      <c r="S203" s="197">
        <f t="shared" ref="S203:S209" si="107">SUM(T203:U203)</f>
        <v>0</v>
      </c>
      <c r="T203" s="389"/>
      <c r="U203" s="416"/>
      <c r="V203" s="370">
        <f t="shared" ref="V203:V209" si="108">SUM(W203:X203)</f>
        <v>0</v>
      </c>
      <c r="W203" s="389"/>
      <c r="X203" s="416"/>
      <c r="Y203" s="180"/>
    </row>
    <row r="204" spans="1:25" ht="51.75" customHeight="1" thickBot="1" x14ac:dyDescent="0.3">
      <c r="A204" s="123">
        <v>2482</v>
      </c>
      <c r="B204" s="134" t="s">
        <v>203</v>
      </c>
      <c r="C204" s="124">
        <v>8</v>
      </c>
      <c r="D204" s="125">
        <v>2</v>
      </c>
      <c r="E204" s="175" t="s">
        <v>848</v>
      </c>
      <c r="F204" s="176"/>
      <c r="G204" s="197">
        <f t="shared" si="104"/>
        <v>0</v>
      </c>
      <c r="H204" s="198"/>
      <c r="I204" s="199"/>
      <c r="J204" s="370">
        <f t="shared" si="105"/>
        <v>0</v>
      </c>
      <c r="K204" s="198"/>
      <c r="L204" s="376"/>
      <c r="M204" s="197">
        <f t="shared" si="106"/>
        <v>0</v>
      </c>
      <c r="N204" s="198"/>
      <c r="O204" s="199"/>
      <c r="P204" s="170">
        <f t="shared" si="75"/>
        <v>0</v>
      </c>
      <c r="Q204" s="170">
        <f t="shared" si="76"/>
        <v>0</v>
      </c>
      <c r="R204" s="170">
        <f t="shared" si="77"/>
        <v>0</v>
      </c>
      <c r="S204" s="197">
        <f t="shared" si="107"/>
        <v>0</v>
      </c>
      <c r="T204" s="389"/>
      <c r="U204" s="416"/>
      <c r="V204" s="370">
        <f t="shared" si="108"/>
        <v>0</v>
      </c>
      <c r="W204" s="389"/>
      <c r="X204" s="416"/>
      <c r="Y204" s="180"/>
    </row>
    <row r="205" spans="1:25" ht="40.5" customHeight="1" thickBot="1" x14ac:dyDescent="0.3">
      <c r="A205" s="123">
        <v>2483</v>
      </c>
      <c r="B205" s="134" t="s">
        <v>203</v>
      </c>
      <c r="C205" s="124">
        <v>8</v>
      </c>
      <c r="D205" s="125">
        <v>3</v>
      </c>
      <c r="E205" s="175" t="s">
        <v>849</v>
      </c>
      <c r="F205" s="176"/>
      <c r="G205" s="197">
        <f t="shared" si="104"/>
        <v>0</v>
      </c>
      <c r="H205" s="198"/>
      <c r="I205" s="199"/>
      <c r="J205" s="370">
        <f t="shared" si="105"/>
        <v>0</v>
      </c>
      <c r="K205" s="198"/>
      <c r="L205" s="376"/>
      <c r="M205" s="197">
        <f t="shared" si="106"/>
        <v>0</v>
      </c>
      <c r="N205" s="198"/>
      <c r="O205" s="199"/>
      <c r="P205" s="170">
        <f t="shared" si="75"/>
        <v>0</v>
      </c>
      <c r="Q205" s="170">
        <f t="shared" si="76"/>
        <v>0</v>
      </c>
      <c r="R205" s="170">
        <f t="shared" si="77"/>
        <v>0</v>
      </c>
      <c r="S205" s="197">
        <f t="shared" si="107"/>
        <v>0</v>
      </c>
      <c r="T205" s="389"/>
      <c r="U205" s="416"/>
      <c r="V205" s="370">
        <f t="shared" si="108"/>
        <v>0</v>
      </c>
      <c r="W205" s="389"/>
      <c r="X205" s="416"/>
      <c r="Y205" s="180"/>
    </row>
    <row r="206" spans="1:25" ht="52.5" customHeight="1" thickBot="1" x14ac:dyDescent="0.3">
      <c r="A206" s="123">
        <v>2484</v>
      </c>
      <c r="B206" s="134" t="s">
        <v>203</v>
      </c>
      <c r="C206" s="124">
        <v>8</v>
      </c>
      <c r="D206" s="125">
        <v>4</v>
      </c>
      <c r="E206" s="175" t="s">
        <v>850</v>
      </c>
      <c r="F206" s="176"/>
      <c r="G206" s="197">
        <f t="shared" si="104"/>
        <v>0</v>
      </c>
      <c r="H206" s="198"/>
      <c r="I206" s="199"/>
      <c r="J206" s="370">
        <f t="shared" si="105"/>
        <v>0</v>
      </c>
      <c r="K206" s="198"/>
      <c r="L206" s="376"/>
      <c r="M206" s="197">
        <f t="shared" si="106"/>
        <v>0</v>
      </c>
      <c r="N206" s="198"/>
      <c r="O206" s="199"/>
      <c r="P206" s="170">
        <f t="shared" si="75"/>
        <v>0</v>
      </c>
      <c r="Q206" s="170">
        <f t="shared" si="76"/>
        <v>0</v>
      </c>
      <c r="R206" s="170">
        <f t="shared" si="77"/>
        <v>0</v>
      </c>
      <c r="S206" s="197">
        <f t="shared" si="107"/>
        <v>0</v>
      </c>
      <c r="T206" s="389"/>
      <c r="U206" s="416"/>
      <c r="V206" s="370">
        <f t="shared" si="108"/>
        <v>0</v>
      </c>
      <c r="W206" s="389"/>
      <c r="X206" s="416"/>
      <c r="Y206" s="180"/>
    </row>
    <row r="207" spans="1:25" ht="33.75" customHeight="1" thickBot="1" x14ac:dyDescent="0.3">
      <c r="A207" s="123">
        <v>2485</v>
      </c>
      <c r="B207" s="134" t="s">
        <v>203</v>
      </c>
      <c r="C207" s="124">
        <v>8</v>
      </c>
      <c r="D207" s="125">
        <v>5</v>
      </c>
      <c r="E207" s="175" t="s">
        <v>851</v>
      </c>
      <c r="F207" s="176"/>
      <c r="G207" s="197">
        <f t="shared" si="104"/>
        <v>0</v>
      </c>
      <c r="H207" s="198"/>
      <c r="I207" s="199"/>
      <c r="J207" s="370">
        <f t="shared" si="105"/>
        <v>0</v>
      </c>
      <c r="K207" s="198"/>
      <c r="L207" s="376"/>
      <c r="M207" s="197">
        <f t="shared" si="106"/>
        <v>0</v>
      </c>
      <c r="N207" s="198"/>
      <c r="O207" s="199"/>
      <c r="P207" s="170">
        <f t="shared" si="75"/>
        <v>0</v>
      </c>
      <c r="Q207" s="170">
        <f t="shared" si="76"/>
        <v>0</v>
      </c>
      <c r="R207" s="170">
        <f t="shared" si="77"/>
        <v>0</v>
      </c>
      <c r="S207" s="197">
        <f t="shared" si="107"/>
        <v>0</v>
      </c>
      <c r="T207" s="389"/>
      <c r="U207" s="416"/>
      <c r="V207" s="370">
        <f t="shared" si="108"/>
        <v>0</v>
      </c>
      <c r="W207" s="389"/>
      <c r="X207" s="416"/>
      <c r="Y207" s="180"/>
    </row>
    <row r="208" spans="1:25" ht="27" customHeight="1" thickBot="1" x14ac:dyDescent="0.3">
      <c r="A208" s="123">
        <v>2486</v>
      </c>
      <c r="B208" s="134" t="s">
        <v>203</v>
      </c>
      <c r="C208" s="124">
        <v>8</v>
      </c>
      <c r="D208" s="125">
        <v>6</v>
      </c>
      <c r="E208" s="175" t="s">
        <v>852</v>
      </c>
      <c r="F208" s="176"/>
      <c r="G208" s="197">
        <f t="shared" si="104"/>
        <v>0</v>
      </c>
      <c r="H208" s="198"/>
      <c r="I208" s="199"/>
      <c r="J208" s="370">
        <f t="shared" si="105"/>
        <v>0</v>
      </c>
      <c r="K208" s="198"/>
      <c r="L208" s="376"/>
      <c r="M208" s="197">
        <f t="shared" si="106"/>
        <v>0</v>
      </c>
      <c r="N208" s="198"/>
      <c r="O208" s="199"/>
      <c r="P208" s="170">
        <f t="shared" si="75"/>
        <v>0</v>
      </c>
      <c r="Q208" s="170">
        <f t="shared" si="76"/>
        <v>0</v>
      </c>
      <c r="R208" s="170">
        <f t="shared" si="77"/>
        <v>0</v>
      </c>
      <c r="S208" s="197">
        <f t="shared" si="107"/>
        <v>0</v>
      </c>
      <c r="T208" s="389"/>
      <c r="U208" s="416"/>
      <c r="V208" s="370">
        <f t="shared" si="108"/>
        <v>0</v>
      </c>
      <c r="W208" s="389"/>
      <c r="X208" s="416"/>
      <c r="Y208" s="180"/>
    </row>
    <row r="209" spans="1:25" ht="38.25" customHeight="1" thickBot="1" x14ac:dyDescent="0.3">
      <c r="A209" s="123">
        <v>2487</v>
      </c>
      <c r="B209" s="134" t="s">
        <v>203</v>
      </c>
      <c r="C209" s="124">
        <v>8</v>
      </c>
      <c r="D209" s="125">
        <v>7</v>
      </c>
      <c r="E209" s="175" t="s">
        <v>853</v>
      </c>
      <c r="F209" s="176"/>
      <c r="G209" s="197">
        <f t="shared" si="104"/>
        <v>0</v>
      </c>
      <c r="H209" s="198"/>
      <c r="I209" s="199"/>
      <c r="J209" s="370">
        <f t="shared" si="105"/>
        <v>0</v>
      </c>
      <c r="K209" s="198"/>
      <c r="L209" s="376"/>
      <c r="M209" s="197">
        <f t="shared" si="106"/>
        <v>0</v>
      </c>
      <c r="N209" s="198"/>
      <c r="O209" s="199"/>
      <c r="P209" s="170">
        <f t="shared" si="75"/>
        <v>0</v>
      </c>
      <c r="Q209" s="170">
        <f t="shared" si="76"/>
        <v>0</v>
      </c>
      <c r="R209" s="170">
        <f t="shared" si="77"/>
        <v>0</v>
      </c>
      <c r="S209" s="197">
        <f t="shared" si="107"/>
        <v>0</v>
      </c>
      <c r="T209" s="389"/>
      <c r="U209" s="416"/>
      <c r="V209" s="370">
        <f t="shared" si="108"/>
        <v>0</v>
      </c>
      <c r="W209" s="389"/>
      <c r="X209" s="416"/>
      <c r="Y209" s="180"/>
    </row>
    <row r="210" spans="1:25" ht="27.75" customHeight="1" x14ac:dyDescent="0.25">
      <c r="A210" s="137">
        <v>2490</v>
      </c>
      <c r="B210" s="138" t="s">
        <v>203</v>
      </c>
      <c r="C210" s="135">
        <v>9</v>
      </c>
      <c r="D210" s="136">
        <v>0</v>
      </c>
      <c r="E210" s="181" t="s">
        <v>213</v>
      </c>
      <c r="F210" s="166"/>
      <c r="G210" s="182">
        <f t="shared" ref="G210:O210" si="109">SUM(G212)</f>
        <v>-28649.5</v>
      </c>
      <c r="H210" s="183">
        <f t="shared" si="109"/>
        <v>0</v>
      </c>
      <c r="I210" s="184">
        <f t="shared" si="109"/>
        <v>-28649.5</v>
      </c>
      <c r="J210" s="367">
        <f t="shared" si="109"/>
        <v>-3000</v>
      </c>
      <c r="K210" s="183">
        <f t="shared" si="109"/>
        <v>0</v>
      </c>
      <c r="L210" s="375">
        <f t="shared" si="109"/>
        <v>-3000</v>
      </c>
      <c r="M210" s="182">
        <f t="shared" si="109"/>
        <v>-3150</v>
      </c>
      <c r="N210" s="183">
        <f t="shared" si="109"/>
        <v>0</v>
      </c>
      <c r="O210" s="184">
        <f t="shared" si="109"/>
        <v>-3150</v>
      </c>
      <c r="P210" s="170">
        <f t="shared" si="75"/>
        <v>-150</v>
      </c>
      <c r="Q210" s="170">
        <f t="shared" si="76"/>
        <v>0</v>
      </c>
      <c r="R210" s="170">
        <f t="shared" si="77"/>
        <v>-150</v>
      </c>
      <c r="S210" s="182">
        <f t="shared" ref="S210:X210" si="110">SUM(S212)</f>
        <v>-3308</v>
      </c>
      <c r="T210" s="410">
        <f t="shared" si="110"/>
        <v>0</v>
      </c>
      <c r="U210" s="415">
        <f t="shared" si="110"/>
        <v>-3308</v>
      </c>
      <c r="V210" s="367">
        <f t="shared" si="110"/>
        <v>-3473</v>
      </c>
      <c r="W210" s="410">
        <f t="shared" si="110"/>
        <v>0</v>
      </c>
      <c r="X210" s="415">
        <f t="shared" si="110"/>
        <v>-3473</v>
      </c>
      <c r="Y210" s="180"/>
    </row>
    <row r="211" spans="1:25" s="126" customFormat="1" ht="16.5" customHeight="1" x14ac:dyDescent="0.25">
      <c r="A211" s="123"/>
      <c r="B211" s="119"/>
      <c r="C211" s="124"/>
      <c r="D211" s="125"/>
      <c r="E211" s="175" t="s">
        <v>193</v>
      </c>
      <c r="F211" s="176"/>
      <c r="G211" s="177"/>
      <c r="H211" s="178"/>
      <c r="I211" s="179"/>
      <c r="J211" s="366"/>
      <c r="K211" s="178"/>
      <c r="L211" s="287"/>
      <c r="M211" s="177"/>
      <c r="N211" s="178"/>
      <c r="O211" s="179"/>
      <c r="P211" s="170">
        <f t="shared" si="75"/>
        <v>0</v>
      </c>
      <c r="Q211" s="170">
        <f t="shared" si="76"/>
        <v>0</v>
      </c>
      <c r="R211" s="170">
        <f t="shared" si="77"/>
        <v>0</v>
      </c>
      <c r="S211" s="177"/>
      <c r="T211" s="408"/>
      <c r="U211" s="409"/>
      <c r="V211" s="366"/>
      <c r="W211" s="408"/>
      <c r="X211" s="409"/>
      <c r="Y211" s="185"/>
    </row>
    <row r="212" spans="1:25" ht="27.75" customHeight="1" thickBot="1" x14ac:dyDescent="0.3">
      <c r="A212" s="123">
        <v>2491</v>
      </c>
      <c r="B212" s="134" t="s">
        <v>203</v>
      </c>
      <c r="C212" s="124">
        <v>9</v>
      </c>
      <c r="D212" s="125">
        <v>1</v>
      </c>
      <c r="E212" s="175" t="s">
        <v>213</v>
      </c>
      <c r="F212" s="176"/>
      <c r="G212" s="197">
        <f>SUM(H212:I212)</f>
        <v>-28649.5</v>
      </c>
      <c r="H212" s="198"/>
      <c r="I212" s="199">
        <v>-28649.5</v>
      </c>
      <c r="J212" s="370">
        <f>SUM(K212:L212)</f>
        <v>-3000</v>
      </c>
      <c r="K212" s="198"/>
      <c r="L212" s="376">
        <v>-3000</v>
      </c>
      <c r="M212" s="197">
        <f>SUM(N212:O212)</f>
        <v>-3150</v>
      </c>
      <c r="N212" s="198"/>
      <c r="O212" s="199">
        <v>-3150</v>
      </c>
      <c r="P212" s="170">
        <f t="shared" si="75"/>
        <v>-150</v>
      </c>
      <c r="Q212" s="170">
        <f t="shared" si="76"/>
        <v>0</v>
      </c>
      <c r="R212" s="170">
        <f t="shared" si="77"/>
        <v>-150</v>
      </c>
      <c r="S212" s="197">
        <f>SUM(T212:U212)</f>
        <v>-3308</v>
      </c>
      <c r="T212" s="389"/>
      <c r="U212" s="416">
        <v>-3308</v>
      </c>
      <c r="V212" s="370">
        <f>SUM(W212:X212)</f>
        <v>-3473</v>
      </c>
      <c r="W212" s="389"/>
      <c r="X212" s="416">
        <v>-3473</v>
      </c>
      <c r="Y212" s="180"/>
    </row>
    <row r="213" spans="1:25" s="122" customFormat="1" ht="34.5" customHeight="1" x14ac:dyDescent="0.15">
      <c r="A213" s="123">
        <v>2500</v>
      </c>
      <c r="B213" s="134" t="s">
        <v>214</v>
      </c>
      <c r="C213" s="135">
        <v>0</v>
      </c>
      <c r="D213" s="136">
        <v>0</v>
      </c>
      <c r="E213" s="181" t="s">
        <v>970</v>
      </c>
      <c r="F213" s="166"/>
      <c r="G213" s="182">
        <f t="shared" ref="G213:O213" si="111">SUM(G215,G221,G224,G227,G230,G233,)</f>
        <v>128852.5</v>
      </c>
      <c r="H213" s="183">
        <f t="shared" si="111"/>
        <v>89052.5</v>
      </c>
      <c r="I213" s="184">
        <f t="shared" si="111"/>
        <v>39800</v>
      </c>
      <c r="J213" s="367">
        <f t="shared" si="111"/>
        <v>121216.4</v>
      </c>
      <c r="K213" s="183">
        <f t="shared" si="111"/>
        <v>121216.4</v>
      </c>
      <c r="L213" s="375">
        <f t="shared" si="111"/>
        <v>0</v>
      </c>
      <c r="M213" s="182">
        <f t="shared" si="111"/>
        <v>127277</v>
      </c>
      <c r="N213" s="183">
        <f t="shared" si="111"/>
        <v>127277</v>
      </c>
      <c r="O213" s="184">
        <f t="shared" si="111"/>
        <v>0</v>
      </c>
      <c r="P213" s="170">
        <f t="shared" si="75"/>
        <v>6060.6000000000058</v>
      </c>
      <c r="Q213" s="170">
        <f t="shared" si="76"/>
        <v>6060.6000000000058</v>
      </c>
      <c r="R213" s="170">
        <f t="shared" si="77"/>
        <v>0</v>
      </c>
      <c r="S213" s="182">
        <f t="shared" ref="S213:X213" si="112">SUM(S215,S221,S224,S227,S230,S233,)</f>
        <v>133641</v>
      </c>
      <c r="T213" s="410">
        <f t="shared" si="112"/>
        <v>133641</v>
      </c>
      <c r="U213" s="415">
        <f t="shared" si="112"/>
        <v>0</v>
      </c>
      <c r="V213" s="367">
        <f t="shared" si="112"/>
        <v>140323</v>
      </c>
      <c r="W213" s="410">
        <f t="shared" si="112"/>
        <v>140323</v>
      </c>
      <c r="X213" s="415">
        <f t="shared" si="112"/>
        <v>0</v>
      </c>
      <c r="Y213" s="131"/>
    </row>
    <row r="214" spans="1:25" ht="16.5" customHeight="1" x14ac:dyDescent="0.25">
      <c r="A214" s="118"/>
      <c r="B214" s="119"/>
      <c r="C214" s="120"/>
      <c r="D214" s="121"/>
      <c r="E214" s="175" t="s">
        <v>5</v>
      </c>
      <c r="F214" s="176"/>
      <c r="G214" s="206"/>
      <c r="H214" s="207"/>
      <c r="I214" s="208"/>
      <c r="J214" s="371"/>
      <c r="K214" s="207"/>
      <c r="L214" s="317"/>
      <c r="M214" s="206"/>
      <c r="N214" s="207"/>
      <c r="O214" s="208"/>
      <c r="P214" s="170"/>
      <c r="Q214" s="170"/>
      <c r="R214" s="170"/>
      <c r="S214" s="206"/>
      <c r="T214" s="421"/>
      <c r="U214" s="390"/>
      <c r="V214" s="371"/>
      <c r="W214" s="421"/>
      <c r="X214" s="390"/>
      <c r="Y214" s="180"/>
    </row>
    <row r="215" spans="1:25" ht="17.25" customHeight="1" x14ac:dyDescent="0.25">
      <c r="A215" s="137">
        <v>2510</v>
      </c>
      <c r="B215" s="138" t="s">
        <v>214</v>
      </c>
      <c r="C215" s="135">
        <v>1</v>
      </c>
      <c r="D215" s="136">
        <v>0</v>
      </c>
      <c r="E215" s="181" t="s">
        <v>215</v>
      </c>
      <c r="F215" s="166"/>
      <c r="G215" s="182">
        <f t="shared" ref="G215:O215" si="113">SUM(G217)</f>
        <v>103689.8</v>
      </c>
      <c r="H215" s="183">
        <f t="shared" si="113"/>
        <v>63889.8</v>
      </c>
      <c r="I215" s="184">
        <f t="shared" si="113"/>
        <v>39800</v>
      </c>
      <c r="J215" s="367">
        <f t="shared" si="113"/>
        <v>88261.4</v>
      </c>
      <c r="K215" s="183">
        <f t="shared" si="113"/>
        <v>88261.4</v>
      </c>
      <c r="L215" s="375">
        <f t="shared" si="113"/>
        <v>0</v>
      </c>
      <c r="M215" s="182">
        <f t="shared" si="113"/>
        <v>92677</v>
      </c>
      <c r="N215" s="183">
        <f t="shared" si="113"/>
        <v>92677</v>
      </c>
      <c r="O215" s="184">
        <f t="shared" si="113"/>
        <v>0</v>
      </c>
      <c r="P215" s="170">
        <f t="shared" ref="P215:P283" si="114">M215-J215</f>
        <v>4415.6000000000058</v>
      </c>
      <c r="Q215" s="170">
        <f t="shared" ref="Q215:Q283" si="115">N215-K215</f>
        <v>4415.6000000000058</v>
      </c>
      <c r="R215" s="170">
        <f t="shared" ref="R215:R283" si="116">O215-L215</f>
        <v>0</v>
      </c>
      <c r="S215" s="182">
        <f t="shared" ref="S215:X215" si="117">SUM(S217)</f>
        <v>97311</v>
      </c>
      <c r="T215" s="410">
        <f t="shared" si="117"/>
        <v>97311</v>
      </c>
      <c r="U215" s="415">
        <f t="shared" si="117"/>
        <v>0</v>
      </c>
      <c r="V215" s="367">
        <f t="shared" si="117"/>
        <v>102178</v>
      </c>
      <c r="W215" s="410">
        <f t="shared" si="117"/>
        <v>102178</v>
      </c>
      <c r="X215" s="415">
        <f t="shared" si="117"/>
        <v>0</v>
      </c>
      <c r="Y215" s="180"/>
    </row>
    <row r="216" spans="1:25" s="126" customFormat="1" ht="16.5" customHeight="1" x14ac:dyDescent="0.25">
      <c r="A216" s="123"/>
      <c r="B216" s="119"/>
      <c r="C216" s="124"/>
      <c r="D216" s="125"/>
      <c r="E216" s="175" t="s">
        <v>193</v>
      </c>
      <c r="F216" s="176"/>
      <c r="G216" s="177"/>
      <c r="H216" s="178"/>
      <c r="I216" s="179"/>
      <c r="J216" s="366"/>
      <c r="K216" s="178"/>
      <c r="L216" s="287"/>
      <c r="M216" s="177"/>
      <c r="N216" s="178"/>
      <c r="O216" s="179"/>
      <c r="P216" s="170"/>
      <c r="Q216" s="170"/>
      <c r="R216" s="170"/>
      <c r="S216" s="177"/>
      <c r="T216" s="408"/>
      <c r="U216" s="409"/>
      <c r="V216" s="366"/>
      <c r="W216" s="408"/>
      <c r="X216" s="409"/>
      <c r="Y216" s="185"/>
    </row>
    <row r="217" spans="1:25" ht="17.25" customHeight="1" thickBot="1" x14ac:dyDescent="0.3">
      <c r="A217" s="123">
        <v>2511</v>
      </c>
      <c r="B217" s="134" t="s">
        <v>214</v>
      </c>
      <c r="C217" s="124">
        <v>1</v>
      </c>
      <c r="D217" s="125">
        <v>1</v>
      </c>
      <c r="E217" s="175" t="s">
        <v>215</v>
      </c>
      <c r="F217" s="166"/>
      <c r="G217" s="197">
        <f>SUM(H217:I217)</f>
        <v>103689.8</v>
      </c>
      <c r="H217" s="198">
        <v>63889.8</v>
      </c>
      <c r="I217" s="201">
        <v>39800</v>
      </c>
      <c r="J217" s="370">
        <f>SUM(K217:L217)</f>
        <v>88261.4</v>
      </c>
      <c r="K217" s="198">
        <f>SUM(K218:K220)</f>
        <v>88261.4</v>
      </c>
      <c r="L217" s="198">
        <f>SUM(L218:L220)</f>
        <v>0</v>
      </c>
      <c r="M217" s="197">
        <f>SUM(N217:O217)</f>
        <v>92677</v>
      </c>
      <c r="N217" s="198">
        <f>SUM(N218:N220)</f>
        <v>92677</v>
      </c>
      <c r="O217" s="198">
        <f>SUM(O218:O220)</f>
        <v>0</v>
      </c>
      <c r="P217" s="170">
        <f t="shared" si="114"/>
        <v>4415.6000000000058</v>
      </c>
      <c r="Q217" s="170">
        <f t="shared" si="115"/>
        <v>4415.6000000000058</v>
      </c>
      <c r="R217" s="170">
        <f t="shared" si="116"/>
        <v>0</v>
      </c>
      <c r="S217" s="197">
        <f>SUM(T217:U217)</f>
        <v>97311</v>
      </c>
      <c r="T217" s="389">
        <f>SUM(T218:T220)</f>
        <v>97311</v>
      </c>
      <c r="U217" s="418">
        <f>SUM(U218)</f>
        <v>0</v>
      </c>
      <c r="V217" s="370">
        <f>SUM(W217:X217)</f>
        <v>102178</v>
      </c>
      <c r="W217" s="389">
        <f>SUM(W218:W220)</f>
        <v>102178</v>
      </c>
      <c r="X217" s="418">
        <f>SUM(X218)</f>
        <v>0</v>
      </c>
      <c r="Y217" s="180"/>
    </row>
    <row r="218" spans="1:25" ht="18.75" customHeight="1" thickBot="1" x14ac:dyDescent="0.3">
      <c r="A218" s="123"/>
      <c r="B218" s="134"/>
      <c r="C218" s="124"/>
      <c r="D218" s="125"/>
      <c r="E218" s="157" t="s">
        <v>1043</v>
      </c>
      <c r="F218" s="158">
        <v>4213</v>
      </c>
      <c r="G218" s="197">
        <f>SUM(H218:I218)</f>
        <v>0</v>
      </c>
      <c r="H218" s="178"/>
      <c r="I218" s="179"/>
      <c r="J218" s="370">
        <f>SUM(K218:L218)</f>
        <v>83861.399999999994</v>
      </c>
      <c r="K218" s="178">
        <v>83861.399999999994</v>
      </c>
      <c r="L218" s="287"/>
      <c r="M218" s="197">
        <f>SUM(N218:O218)</f>
        <v>88057</v>
      </c>
      <c r="N218" s="178">
        <v>88057</v>
      </c>
      <c r="O218" s="179">
        <v>0</v>
      </c>
      <c r="P218" s="170">
        <f t="shared" si="114"/>
        <v>4195.6000000000058</v>
      </c>
      <c r="Q218" s="170">
        <f t="shared" si="115"/>
        <v>4195.6000000000058</v>
      </c>
      <c r="R218" s="170">
        <f t="shared" si="116"/>
        <v>0</v>
      </c>
      <c r="S218" s="197">
        <f>SUM(T218:U218)</f>
        <v>92460</v>
      </c>
      <c r="T218" s="408">
        <v>92460</v>
      </c>
      <c r="U218" s="409">
        <v>0</v>
      </c>
      <c r="V218" s="370">
        <f>SUM(W218:X218)</f>
        <v>97085</v>
      </c>
      <c r="W218" s="408">
        <v>97085</v>
      </c>
      <c r="X218" s="409">
        <v>0</v>
      </c>
      <c r="Y218" s="180"/>
    </row>
    <row r="219" spans="1:25" ht="18.75" customHeight="1" thickBot="1" x14ac:dyDescent="0.3">
      <c r="A219" s="123"/>
      <c r="B219" s="134"/>
      <c r="C219" s="124"/>
      <c r="D219" s="124"/>
      <c r="E219" s="269" t="s">
        <v>1042</v>
      </c>
      <c r="F219" s="158">
        <v>4239</v>
      </c>
      <c r="G219" s="187"/>
      <c r="H219" s="178"/>
      <c r="I219" s="179"/>
      <c r="J219" s="370">
        <f t="shared" ref="J219:J220" si="118">SUM(K219:L219)</f>
        <v>2400</v>
      </c>
      <c r="K219" s="178">
        <v>2400</v>
      </c>
      <c r="L219" s="287"/>
      <c r="M219" s="197">
        <f t="shared" ref="M219:M220" si="119">SUM(N219:O219)</f>
        <v>2520</v>
      </c>
      <c r="N219" s="178">
        <v>2520</v>
      </c>
      <c r="O219" s="179">
        <v>0</v>
      </c>
      <c r="P219" s="170"/>
      <c r="Q219" s="170"/>
      <c r="R219" s="170"/>
      <c r="S219" s="197">
        <f t="shared" ref="S219:S220" si="120">SUM(T219:U219)</f>
        <v>2646</v>
      </c>
      <c r="T219" s="408">
        <v>2646</v>
      </c>
      <c r="U219" s="409">
        <v>0</v>
      </c>
      <c r="V219" s="370">
        <f t="shared" ref="V219:V220" si="121">SUM(W219:X219)</f>
        <v>2778</v>
      </c>
      <c r="W219" s="408">
        <v>2778</v>
      </c>
      <c r="X219" s="409">
        <v>0</v>
      </c>
      <c r="Y219" s="180"/>
    </row>
    <row r="220" spans="1:25" ht="18.75" customHeight="1" thickBot="1" x14ac:dyDescent="0.3">
      <c r="A220" s="123"/>
      <c r="B220" s="134"/>
      <c r="C220" s="124"/>
      <c r="D220" s="124"/>
      <c r="E220" s="269" t="s">
        <v>1056</v>
      </c>
      <c r="F220" s="158">
        <v>4269</v>
      </c>
      <c r="G220" s="187"/>
      <c r="H220" s="178"/>
      <c r="I220" s="179"/>
      <c r="J220" s="370">
        <f t="shared" si="118"/>
        <v>2000</v>
      </c>
      <c r="K220" s="178">
        <v>2000</v>
      </c>
      <c r="L220" s="287"/>
      <c r="M220" s="197">
        <f t="shared" si="119"/>
        <v>2100</v>
      </c>
      <c r="N220" s="178">
        <v>2100</v>
      </c>
      <c r="O220" s="179">
        <v>0</v>
      </c>
      <c r="P220" s="170"/>
      <c r="Q220" s="170"/>
      <c r="R220" s="170"/>
      <c r="S220" s="197">
        <f t="shared" si="120"/>
        <v>2205</v>
      </c>
      <c r="T220" s="408">
        <v>2205</v>
      </c>
      <c r="U220" s="409">
        <v>0</v>
      </c>
      <c r="V220" s="370">
        <f t="shared" si="121"/>
        <v>2315</v>
      </c>
      <c r="W220" s="408">
        <v>2315</v>
      </c>
      <c r="X220" s="409">
        <v>0</v>
      </c>
      <c r="Y220" s="180"/>
    </row>
    <row r="221" spans="1:25" ht="18.75" customHeight="1" x14ac:dyDescent="0.25">
      <c r="A221" s="123">
        <v>2520</v>
      </c>
      <c r="B221" s="134" t="s">
        <v>214</v>
      </c>
      <c r="C221" s="124">
        <v>2</v>
      </c>
      <c r="D221" s="125">
        <v>0</v>
      </c>
      <c r="E221" s="175" t="s">
        <v>216</v>
      </c>
      <c r="F221" s="176"/>
      <c r="G221" s="177">
        <f t="shared" ref="G221:O221" si="122">SUM(G223)</f>
        <v>0</v>
      </c>
      <c r="H221" s="178">
        <f t="shared" si="122"/>
        <v>0</v>
      </c>
      <c r="I221" s="179">
        <f t="shared" si="122"/>
        <v>0</v>
      </c>
      <c r="J221" s="366">
        <f t="shared" si="122"/>
        <v>0</v>
      </c>
      <c r="K221" s="178">
        <f t="shared" si="122"/>
        <v>0</v>
      </c>
      <c r="L221" s="287">
        <f t="shared" si="122"/>
        <v>0</v>
      </c>
      <c r="M221" s="177">
        <f t="shared" si="122"/>
        <v>0</v>
      </c>
      <c r="N221" s="178">
        <f t="shared" si="122"/>
        <v>0</v>
      </c>
      <c r="O221" s="179">
        <f t="shared" si="122"/>
        <v>0</v>
      </c>
      <c r="P221" s="170">
        <f t="shared" si="114"/>
        <v>0</v>
      </c>
      <c r="Q221" s="170">
        <f t="shared" si="115"/>
        <v>0</v>
      </c>
      <c r="R221" s="170">
        <f t="shared" si="116"/>
        <v>0</v>
      </c>
      <c r="S221" s="177">
        <f t="shared" ref="S221:X221" si="123">SUM(S223)</f>
        <v>0</v>
      </c>
      <c r="T221" s="408">
        <f t="shared" si="123"/>
        <v>0</v>
      </c>
      <c r="U221" s="409">
        <f t="shared" si="123"/>
        <v>0</v>
      </c>
      <c r="V221" s="366">
        <f t="shared" si="123"/>
        <v>0</v>
      </c>
      <c r="W221" s="408">
        <f t="shared" si="123"/>
        <v>0</v>
      </c>
      <c r="X221" s="409">
        <f t="shared" si="123"/>
        <v>0</v>
      </c>
      <c r="Y221" s="180"/>
    </row>
    <row r="222" spans="1:25" s="126" customFormat="1" ht="18" customHeight="1" x14ac:dyDescent="0.25">
      <c r="A222" s="123"/>
      <c r="B222" s="119"/>
      <c r="C222" s="124"/>
      <c r="D222" s="125"/>
      <c r="E222" s="175"/>
      <c r="F222" s="176"/>
      <c r="G222" s="187"/>
      <c r="H222" s="188"/>
      <c r="I222" s="202"/>
      <c r="J222" s="368"/>
      <c r="K222" s="188"/>
      <c r="L222" s="380"/>
      <c r="M222" s="187"/>
      <c r="N222" s="188"/>
      <c r="O222" s="202"/>
      <c r="P222" s="170">
        <f t="shared" si="114"/>
        <v>0</v>
      </c>
      <c r="Q222" s="170">
        <f t="shared" si="115"/>
        <v>0</v>
      </c>
      <c r="R222" s="170">
        <f t="shared" si="116"/>
        <v>0</v>
      </c>
      <c r="S222" s="187"/>
      <c r="T222" s="419"/>
      <c r="U222" s="412"/>
      <c r="V222" s="368"/>
      <c r="W222" s="419"/>
      <c r="X222" s="412"/>
      <c r="Y222" s="185"/>
    </row>
    <row r="223" spans="1:25" ht="16.5" customHeight="1" thickBot="1" x14ac:dyDescent="0.3">
      <c r="A223" s="123">
        <v>2521</v>
      </c>
      <c r="B223" s="134" t="s">
        <v>214</v>
      </c>
      <c r="C223" s="124">
        <v>2</v>
      </c>
      <c r="D223" s="125">
        <v>1</v>
      </c>
      <c r="E223" s="175" t="s">
        <v>854</v>
      </c>
      <c r="F223" s="176"/>
      <c r="G223" s="197">
        <f>SUM(H223:I223)</f>
        <v>0</v>
      </c>
      <c r="H223" s="188"/>
      <c r="I223" s="189"/>
      <c r="J223" s="370">
        <f>SUM(K223:L223)</f>
        <v>0</v>
      </c>
      <c r="K223" s="188"/>
      <c r="L223" s="379"/>
      <c r="M223" s="197">
        <f>SUM(N223:O223)</f>
        <v>0</v>
      </c>
      <c r="N223" s="188"/>
      <c r="O223" s="189"/>
      <c r="P223" s="170">
        <f t="shared" si="114"/>
        <v>0</v>
      </c>
      <c r="Q223" s="170">
        <f t="shared" si="115"/>
        <v>0</v>
      </c>
      <c r="R223" s="170">
        <f t="shared" si="116"/>
        <v>0</v>
      </c>
      <c r="S223" s="197">
        <f>SUM(T223:U223)</f>
        <v>0</v>
      </c>
      <c r="T223" s="419"/>
      <c r="U223" s="420"/>
      <c r="V223" s="370">
        <f>SUM(W223:X223)</f>
        <v>0</v>
      </c>
      <c r="W223" s="419"/>
      <c r="X223" s="420"/>
      <c r="Y223" s="180"/>
    </row>
    <row r="224" spans="1:25" ht="24.75" customHeight="1" x14ac:dyDescent="0.25">
      <c r="A224" s="137">
        <v>2530</v>
      </c>
      <c r="B224" s="138" t="s">
        <v>214</v>
      </c>
      <c r="C224" s="135">
        <v>3</v>
      </c>
      <c r="D224" s="136">
        <v>0</v>
      </c>
      <c r="E224" s="181" t="s">
        <v>217</v>
      </c>
      <c r="F224" s="166"/>
      <c r="G224" s="182">
        <f t="shared" ref="G224:O224" si="124">SUM(G226)</f>
        <v>0</v>
      </c>
      <c r="H224" s="183">
        <f t="shared" si="124"/>
        <v>0</v>
      </c>
      <c r="I224" s="184">
        <f t="shared" si="124"/>
        <v>0</v>
      </c>
      <c r="J224" s="367">
        <f t="shared" si="124"/>
        <v>0</v>
      </c>
      <c r="K224" s="183">
        <f t="shared" si="124"/>
        <v>0</v>
      </c>
      <c r="L224" s="375">
        <f t="shared" si="124"/>
        <v>0</v>
      </c>
      <c r="M224" s="182">
        <f t="shared" si="124"/>
        <v>0</v>
      </c>
      <c r="N224" s="183">
        <f t="shared" si="124"/>
        <v>0</v>
      </c>
      <c r="O224" s="184">
        <f t="shared" si="124"/>
        <v>0</v>
      </c>
      <c r="P224" s="170">
        <f t="shared" si="114"/>
        <v>0</v>
      </c>
      <c r="Q224" s="170">
        <f t="shared" si="115"/>
        <v>0</v>
      </c>
      <c r="R224" s="170">
        <f t="shared" si="116"/>
        <v>0</v>
      </c>
      <c r="S224" s="182">
        <f t="shared" ref="S224:X224" si="125">SUM(S226)</f>
        <v>0</v>
      </c>
      <c r="T224" s="410">
        <f t="shared" si="125"/>
        <v>0</v>
      </c>
      <c r="U224" s="415">
        <f t="shared" si="125"/>
        <v>0</v>
      </c>
      <c r="V224" s="367">
        <f t="shared" si="125"/>
        <v>0</v>
      </c>
      <c r="W224" s="410">
        <f t="shared" si="125"/>
        <v>0</v>
      </c>
      <c r="X224" s="415">
        <f t="shared" si="125"/>
        <v>0</v>
      </c>
      <c r="Y224" s="180"/>
    </row>
    <row r="225" spans="1:25" s="126" customFormat="1" ht="18.75" customHeight="1" x14ac:dyDescent="0.25">
      <c r="A225" s="123"/>
      <c r="B225" s="119"/>
      <c r="C225" s="124"/>
      <c r="D225" s="125"/>
      <c r="E225" s="175" t="s">
        <v>193</v>
      </c>
      <c r="F225" s="176"/>
      <c r="G225" s="177"/>
      <c r="H225" s="178"/>
      <c r="I225" s="179"/>
      <c r="J225" s="366"/>
      <c r="K225" s="178"/>
      <c r="L225" s="287"/>
      <c r="M225" s="177"/>
      <c r="N225" s="178"/>
      <c r="O225" s="179"/>
      <c r="P225" s="170"/>
      <c r="Q225" s="170"/>
      <c r="R225" s="170"/>
      <c r="S225" s="177"/>
      <c r="T225" s="408"/>
      <c r="U225" s="409"/>
      <c r="V225" s="366"/>
      <c r="W225" s="408"/>
      <c r="X225" s="409"/>
      <c r="Y225" s="185"/>
    </row>
    <row r="226" spans="1:25" ht="25.5" customHeight="1" thickBot="1" x14ac:dyDescent="0.3">
      <c r="A226" s="123">
        <v>2531</v>
      </c>
      <c r="B226" s="134" t="s">
        <v>214</v>
      </c>
      <c r="C226" s="124">
        <v>3</v>
      </c>
      <c r="D226" s="125">
        <v>1</v>
      </c>
      <c r="E226" s="175" t="s">
        <v>217</v>
      </c>
      <c r="F226" s="176"/>
      <c r="G226" s="197">
        <f>SUM(H226:I226)</f>
        <v>0</v>
      </c>
      <c r="H226" s="198"/>
      <c r="I226" s="201"/>
      <c r="J226" s="370">
        <f>SUM(K226:L226)</f>
        <v>0</v>
      </c>
      <c r="K226" s="198"/>
      <c r="L226" s="378"/>
      <c r="M226" s="197">
        <f>SUM(N226:O226)</f>
        <v>0</v>
      </c>
      <c r="N226" s="198"/>
      <c r="O226" s="201"/>
      <c r="P226" s="170">
        <f t="shared" si="114"/>
        <v>0</v>
      </c>
      <c r="Q226" s="170">
        <f t="shared" si="115"/>
        <v>0</v>
      </c>
      <c r="R226" s="170">
        <f t="shared" si="116"/>
        <v>0</v>
      </c>
      <c r="S226" s="197">
        <f>SUM(T226:U226)</f>
        <v>0</v>
      </c>
      <c r="T226" s="389"/>
      <c r="U226" s="418"/>
      <c r="V226" s="370">
        <f>SUM(W226:X226)</f>
        <v>0</v>
      </c>
      <c r="W226" s="389"/>
      <c r="X226" s="418"/>
      <c r="Y226" s="180"/>
    </row>
    <row r="227" spans="1:25" ht="30" customHeight="1" x14ac:dyDescent="0.25">
      <c r="A227" s="137">
        <v>2540</v>
      </c>
      <c r="B227" s="138" t="s">
        <v>214</v>
      </c>
      <c r="C227" s="135">
        <v>4</v>
      </c>
      <c r="D227" s="136">
        <v>0</v>
      </c>
      <c r="E227" s="181" t="s">
        <v>855</v>
      </c>
      <c r="F227" s="166"/>
      <c r="G227" s="182">
        <f t="shared" ref="G227:O227" si="126">SUM(G229)</f>
        <v>385</v>
      </c>
      <c r="H227" s="183">
        <f t="shared" si="126"/>
        <v>385</v>
      </c>
      <c r="I227" s="184">
        <f t="shared" si="126"/>
        <v>0</v>
      </c>
      <c r="J227" s="367">
        <f t="shared" si="126"/>
        <v>200</v>
      </c>
      <c r="K227" s="183">
        <f t="shared" si="126"/>
        <v>200</v>
      </c>
      <c r="L227" s="375">
        <f t="shared" si="126"/>
        <v>0</v>
      </c>
      <c r="M227" s="182">
        <f t="shared" si="126"/>
        <v>210</v>
      </c>
      <c r="N227" s="183">
        <f t="shared" si="126"/>
        <v>210</v>
      </c>
      <c r="O227" s="184">
        <f t="shared" si="126"/>
        <v>0</v>
      </c>
      <c r="P227" s="170">
        <f t="shared" si="114"/>
        <v>10</v>
      </c>
      <c r="Q227" s="170">
        <f t="shared" si="115"/>
        <v>10</v>
      </c>
      <c r="R227" s="170">
        <f t="shared" si="116"/>
        <v>0</v>
      </c>
      <c r="S227" s="182">
        <f t="shared" ref="S227:X227" si="127">SUM(S229)</f>
        <v>220</v>
      </c>
      <c r="T227" s="410">
        <f t="shared" si="127"/>
        <v>220</v>
      </c>
      <c r="U227" s="415">
        <f t="shared" si="127"/>
        <v>0</v>
      </c>
      <c r="V227" s="367">
        <f t="shared" si="127"/>
        <v>230</v>
      </c>
      <c r="W227" s="410">
        <f t="shared" si="127"/>
        <v>230</v>
      </c>
      <c r="X227" s="415">
        <f t="shared" si="127"/>
        <v>0</v>
      </c>
      <c r="Y227" s="180"/>
    </row>
    <row r="228" spans="1:25" s="126" customFormat="1" ht="21" customHeight="1" x14ac:dyDescent="0.25">
      <c r="A228" s="123"/>
      <c r="B228" s="119"/>
      <c r="C228" s="124"/>
      <c r="D228" s="125"/>
      <c r="E228" s="175" t="s">
        <v>193</v>
      </c>
      <c r="F228" s="176"/>
      <c r="G228" s="177"/>
      <c r="H228" s="178"/>
      <c r="I228" s="179"/>
      <c r="J228" s="366"/>
      <c r="K228" s="178"/>
      <c r="L228" s="287"/>
      <c r="M228" s="177"/>
      <c r="N228" s="178"/>
      <c r="O228" s="179"/>
      <c r="P228" s="170"/>
      <c r="Q228" s="170"/>
      <c r="R228" s="170"/>
      <c r="S228" s="177"/>
      <c r="T228" s="408"/>
      <c r="U228" s="409"/>
      <c r="V228" s="366"/>
      <c r="W228" s="408"/>
      <c r="X228" s="409"/>
      <c r="Y228" s="185"/>
    </row>
    <row r="229" spans="1:25" ht="24" customHeight="1" thickBot="1" x14ac:dyDescent="0.3">
      <c r="A229" s="123">
        <v>2541</v>
      </c>
      <c r="B229" s="134" t="s">
        <v>214</v>
      </c>
      <c r="C229" s="124">
        <v>4</v>
      </c>
      <c r="D229" s="125">
        <v>1</v>
      </c>
      <c r="E229" s="175" t="s">
        <v>1057</v>
      </c>
      <c r="F229" s="176"/>
      <c r="G229" s="197">
        <f>SUM(H229:I229)</f>
        <v>385</v>
      </c>
      <c r="H229" s="188">
        <v>385</v>
      </c>
      <c r="I229" s="189">
        <v>0</v>
      </c>
      <c r="J229" s="370">
        <f>SUM(K229:L229)</f>
        <v>200</v>
      </c>
      <c r="K229" s="188">
        <v>200</v>
      </c>
      <c r="L229" s="379">
        <v>0</v>
      </c>
      <c r="M229" s="197">
        <f>SUM(N229:O229)</f>
        <v>210</v>
      </c>
      <c r="N229" s="188">
        <v>210</v>
      </c>
      <c r="O229" s="189">
        <v>0</v>
      </c>
      <c r="P229" s="170">
        <f t="shared" si="114"/>
        <v>10</v>
      </c>
      <c r="Q229" s="170">
        <f t="shared" si="115"/>
        <v>10</v>
      </c>
      <c r="R229" s="170">
        <f t="shared" si="116"/>
        <v>0</v>
      </c>
      <c r="S229" s="197">
        <f>SUM(T229:U229)</f>
        <v>220</v>
      </c>
      <c r="T229" s="419">
        <v>220</v>
      </c>
      <c r="U229" s="420">
        <v>0</v>
      </c>
      <c r="V229" s="370">
        <f>SUM(W229:X229)</f>
        <v>230</v>
      </c>
      <c r="W229" s="419">
        <v>230</v>
      </c>
      <c r="X229" s="420">
        <v>0</v>
      </c>
      <c r="Y229" s="180"/>
    </row>
    <row r="230" spans="1:25" ht="48" customHeight="1" x14ac:dyDescent="0.25">
      <c r="A230" s="137">
        <v>2550</v>
      </c>
      <c r="B230" s="138" t="s">
        <v>214</v>
      </c>
      <c r="C230" s="135">
        <v>5</v>
      </c>
      <c r="D230" s="136">
        <v>0</v>
      </c>
      <c r="E230" s="181" t="s">
        <v>856</v>
      </c>
      <c r="F230" s="166"/>
      <c r="G230" s="182">
        <f t="shared" ref="G230:O230" si="128">SUM(G232)</f>
        <v>0</v>
      </c>
      <c r="H230" s="183">
        <f t="shared" si="128"/>
        <v>0</v>
      </c>
      <c r="I230" s="184">
        <f t="shared" si="128"/>
        <v>0</v>
      </c>
      <c r="J230" s="367">
        <f t="shared" si="128"/>
        <v>0</v>
      </c>
      <c r="K230" s="183">
        <f t="shared" si="128"/>
        <v>0</v>
      </c>
      <c r="L230" s="375">
        <f t="shared" si="128"/>
        <v>0</v>
      </c>
      <c r="M230" s="182">
        <f t="shared" si="128"/>
        <v>0</v>
      </c>
      <c r="N230" s="183">
        <f t="shared" si="128"/>
        <v>0</v>
      </c>
      <c r="O230" s="184">
        <f t="shared" si="128"/>
        <v>0</v>
      </c>
      <c r="P230" s="170">
        <f t="shared" si="114"/>
        <v>0</v>
      </c>
      <c r="Q230" s="170">
        <f t="shared" si="115"/>
        <v>0</v>
      </c>
      <c r="R230" s="170">
        <f t="shared" si="116"/>
        <v>0</v>
      </c>
      <c r="S230" s="182">
        <f t="shared" ref="S230:X230" si="129">SUM(S232)</f>
        <v>0</v>
      </c>
      <c r="T230" s="410">
        <f t="shared" si="129"/>
        <v>0</v>
      </c>
      <c r="U230" s="415">
        <f t="shared" si="129"/>
        <v>0</v>
      </c>
      <c r="V230" s="367">
        <f t="shared" si="129"/>
        <v>0</v>
      </c>
      <c r="W230" s="410">
        <f t="shared" si="129"/>
        <v>0</v>
      </c>
      <c r="X230" s="415">
        <f t="shared" si="129"/>
        <v>0</v>
      </c>
      <c r="Y230" s="180"/>
    </row>
    <row r="231" spans="1:25" s="126" customFormat="1" ht="18.75" customHeight="1" x14ac:dyDescent="0.25">
      <c r="A231" s="123"/>
      <c r="B231" s="119"/>
      <c r="C231" s="124"/>
      <c r="D231" s="125"/>
      <c r="E231" s="175" t="s">
        <v>193</v>
      </c>
      <c r="F231" s="176"/>
      <c r="G231" s="177"/>
      <c r="H231" s="178"/>
      <c r="I231" s="179"/>
      <c r="J231" s="366"/>
      <c r="K231" s="178"/>
      <c r="L231" s="287"/>
      <c r="M231" s="177"/>
      <c r="N231" s="178"/>
      <c r="O231" s="179"/>
      <c r="P231" s="170"/>
      <c r="Q231" s="170"/>
      <c r="R231" s="170"/>
      <c r="S231" s="177"/>
      <c r="T231" s="408"/>
      <c r="U231" s="409"/>
      <c r="V231" s="366"/>
      <c r="W231" s="408"/>
      <c r="X231" s="409"/>
      <c r="Y231" s="185"/>
    </row>
    <row r="232" spans="1:25" ht="52.5" customHeight="1" thickBot="1" x14ac:dyDescent="0.3">
      <c r="A232" s="123">
        <v>2551</v>
      </c>
      <c r="B232" s="134" t="s">
        <v>214</v>
      </c>
      <c r="C232" s="124">
        <v>5</v>
      </c>
      <c r="D232" s="125">
        <v>1</v>
      </c>
      <c r="E232" s="175" t="s">
        <v>856</v>
      </c>
      <c r="F232" s="176"/>
      <c r="G232" s="197">
        <f>SUM(H232:I232)</f>
        <v>0</v>
      </c>
      <c r="H232" s="198"/>
      <c r="I232" s="199"/>
      <c r="J232" s="370">
        <f>SUM(K232:L232)</f>
        <v>0</v>
      </c>
      <c r="K232" s="198"/>
      <c r="L232" s="376"/>
      <c r="M232" s="197">
        <f>SUM(N232:O232)</f>
        <v>0</v>
      </c>
      <c r="N232" s="198"/>
      <c r="O232" s="199"/>
      <c r="P232" s="170">
        <f t="shared" si="114"/>
        <v>0</v>
      </c>
      <c r="Q232" s="170">
        <f t="shared" si="115"/>
        <v>0</v>
      </c>
      <c r="R232" s="170">
        <f t="shared" si="116"/>
        <v>0</v>
      </c>
      <c r="S232" s="197">
        <f>SUM(T232:U232)</f>
        <v>0</v>
      </c>
      <c r="T232" s="389"/>
      <c r="U232" s="416"/>
      <c r="V232" s="370">
        <f>SUM(W232:X232)</f>
        <v>0</v>
      </c>
      <c r="W232" s="389"/>
      <c r="X232" s="416"/>
      <c r="Y232" s="180"/>
    </row>
    <row r="233" spans="1:25" ht="38.25" customHeight="1" x14ac:dyDescent="0.25">
      <c r="A233" s="137">
        <v>2560</v>
      </c>
      <c r="B233" s="138" t="s">
        <v>214</v>
      </c>
      <c r="C233" s="135">
        <v>6</v>
      </c>
      <c r="D233" s="136">
        <v>0</v>
      </c>
      <c r="E233" s="181" t="s">
        <v>857</v>
      </c>
      <c r="F233" s="166"/>
      <c r="G233" s="182">
        <f t="shared" ref="G233:O233" si="130">SUM(G235)</f>
        <v>24777.7</v>
      </c>
      <c r="H233" s="183">
        <f t="shared" si="130"/>
        <v>24777.7</v>
      </c>
      <c r="I233" s="184">
        <f t="shared" si="130"/>
        <v>0</v>
      </c>
      <c r="J233" s="367">
        <f t="shared" si="130"/>
        <v>32755</v>
      </c>
      <c r="K233" s="183">
        <f t="shared" si="130"/>
        <v>32755</v>
      </c>
      <c r="L233" s="375">
        <f t="shared" si="130"/>
        <v>0</v>
      </c>
      <c r="M233" s="182">
        <f t="shared" si="130"/>
        <v>34390</v>
      </c>
      <c r="N233" s="183">
        <f t="shared" si="130"/>
        <v>34390</v>
      </c>
      <c r="O233" s="184">
        <f t="shared" si="130"/>
        <v>0</v>
      </c>
      <c r="P233" s="170">
        <f t="shared" si="114"/>
        <v>1635</v>
      </c>
      <c r="Q233" s="170">
        <f t="shared" si="115"/>
        <v>1635</v>
      </c>
      <c r="R233" s="170">
        <f t="shared" si="116"/>
        <v>0</v>
      </c>
      <c r="S233" s="182">
        <f t="shared" ref="S233:X233" si="131">SUM(S235)</f>
        <v>36110</v>
      </c>
      <c r="T233" s="410">
        <f t="shared" si="131"/>
        <v>36110</v>
      </c>
      <c r="U233" s="415">
        <f t="shared" si="131"/>
        <v>0</v>
      </c>
      <c r="V233" s="367">
        <f t="shared" si="131"/>
        <v>37915</v>
      </c>
      <c r="W233" s="410">
        <f t="shared" si="131"/>
        <v>37915</v>
      </c>
      <c r="X233" s="415">
        <f t="shared" si="131"/>
        <v>0</v>
      </c>
      <c r="Y233" s="180"/>
    </row>
    <row r="234" spans="1:25" s="126" customFormat="1" ht="21" customHeight="1" x14ac:dyDescent="0.25">
      <c r="A234" s="123"/>
      <c r="B234" s="119"/>
      <c r="C234" s="124"/>
      <c r="D234" s="125"/>
      <c r="E234" s="175" t="s">
        <v>193</v>
      </c>
      <c r="F234" s="176"/>
      <c r="G234" s="177"/>
      <c r="H234" s="178"/>
      <c r="I234" s="179"/>
      <c r="J234" s="366"/>
      <c r="K234" s="178"/>
      <c r="L234" s="287"/>
      <c r="M234" s="177"/>
      <c r="N234" s="178"/>
      <c r="O234" s="179"/>
      <c r="P234" s="170"/>
      <c r="Q234" s="170"/>
      <c r="R234" s="170"/>
      <c r="S234" s="177"/>
      <c r="T234" s="408"/>
      <c r="U234" s="409"/>
      <c r="V234" s="366"/>
      <c r="W234" s="408"/>
      <c r="X234" s="409"/>
      <c r="Y234" s="185"/>
    </row>
    <row r="235" spans="1:25" ht="37.5" customHeight="1" thickBot="1" x14ac:dyDescent="0.3">
      <c r="A235" s="123">
        <v>2561</v>
      </c>
      <c r="B235" s="134" t="s">
        <v>214</v>
      </c>
      <c r="C235" s="124">
        <v>6</v>
      </c>
      <c r="D235" s="125">
        <v>1</v>
      </c>
      <c r="E235" s="175" t="s">
        <v>857</v>
      </c>
      <c r="F235" s="176"/>
      <c r="G235" s="197">
        <f>SUM(H235:I235)</f>
        <v>24777.7</v>
      </c>
      <c r="H235" s="188">
        <v>24777.7</v>
      </c>
      <c r="I235" s="189">
        <f>SUM(I236:I238)</f>
        <v>0</v>
      </c>
      <c r="J235" s="370">
        <f>SUM(K235:L235)</f>
        <v>32755</v>
      </c>
      <c r="K235" s="188">
        <f>SUM(K236:K237)</f>
        <v>32755</v>
      </c>
      <c r="L235" s="379">
        <f>SUM(L236:L238)</f>
        <v>0</v>
      </c>
      <c r="M235" s="197">
        <f>SUM(N235:O235)</f>
        <v>34390</v>
      </c>
      <c r="N235" s="188">
        <f>SUM(N236:N237)</f>
        <v>34390</v>
      </c>
      <c r="O235" s="189">
        <f>SUM(O236:O238)</f>
        <v>0</v>
      </c>
      <c r="P235" s="170">
        <f t="shared" si="114"/>
        <v>1635</v>
      </c>
      <c r="Q235" s="170">
        <f t="shared" si="115"/>
        <v>1635</v>
      </c>
      <c r="R235" s="170">
        <f t="shared" si="116"/>
        <v>0</v>
      </c>
      <c r="S235" s="197">
        <f>SUM(T235:U235)</f>
        <v>36110</v>
      </c>
      <c r="T235" s="419">
        <f>SUM(T236:T237)</f>
        <v>36110</v>
      </c>
      <c r="U235" s="420">
        <f>SUM(U236:U238)</f>
        <v>0</v>
      </c>
      <c r="V235" s="370">
        <f>SUM(W235:X235)</f>
        <v>37915</v>
      </c>
      <c r="W235" s="419">
        <f>SUM(W236:W237)</f>
        <v>37915</v>
      </c>
      <c r="X235" s="420">
        <f>SUM(X236:X238)</f>
        <v>0</v>
      </c>
      <c r="Y235" s="180"/>
    </row>
    <row r="236" spans="1:25" ht="39" customHeight="1" thickBot="1" x14ac:dyDescent="0.3">
      <c r="A236" s="123"/>
      <c r="B236" s="134"/>
      <c r="C236" s="124"/>
      <c r="D236" s="125"/>
      <c r="E236" s="219" t="s">
        <v>1058</v>
      </c>
      <c r="F236" s="220">
        <v>4511</v>
      </c>
      <c r="G236" s="197">
        <f>SUM(H236:I236)</f>
        <v>0</v>
      </c>
      <c r="H236" s="178"/>
      <c r="I236" s="179"/>
      <c r="J236" s="370">
        <f>SUM(K236:L236)</f>
        <v>32755</v>
      </c>
      <c r="K236" s="178">
        <v>32755</v>
      </c>
      <c r="L236" s="287">
        <v>0</v>
      </c>
      <c r="M236" s="197">
        <f>SUM(N236:O236)</f>
        <v>34390</v>
      </c>
      <c r="N236" s="178">
        <v>34390</v>
      </c>
      <c r="O236" s="179">
        <v>0</v>
      </c>
      <c r="P236" s="170">
        <f t="shared" si="114"/>
        <v>1635</v>
      </c>
      <c r="Q236" s="170">
        <f t="shared" si="115"/>
        <v>1635</v>
      </c>
      <c r="R236" s="170">
        <f t="shared" si="116"/>
        <v>0</v>
      </c>
      <c r="S236" s="197">
        <f>SUM(T236:U236)</f>
        <v>36110</v>
      </c>
      <c r="T236" s="408">
        <v>36110</v>
      </c>
      <c r="U236" s="409">
        <v>0</v>
      </c>
      <c r="V236" s="370">
        <f>SUM(W236:X236)</f>
        <v>37915</v>
      </c>
      <c r="W236" s="408">
        <v>37915</v>
      </c>
      <c r="X236" s="409">
        <v>0</v>
      </c>
      <c r="Y236" s="180"/>
    </row>
    <row r="237" spans="1:25" ht="27.75" hidden="1" customHeight="1" x14ac:dyDescent="0.25">
      <c r="A237" s="123"/>
      <c r="B237" s="134"/>
      <c r="C237" s="124"/>
      <c r="D237" s="125"/>
      <c r="E237" s="175"/>
      <c r="F237" s="176"/>
      <c r="G237" s="197">
        <f>SUM(H237:I237)</f>
        <v>0</v>
      </c>
      <c r="H237" s="178"/>
      <c r="I237" s="179"/>
      <c r="J237" s="370">
        <f>SUM(K237:L237)</f>
        <v>0</v>
      </c>
      <c r="K237" s="178"/>
      <c r="L237" s="287"/>
      <c r="M237" s="197">
        <f>SUM(N237:O237)</f>
        <v>0</v>
      </c>
      <c r="N237" s="178"/>
      <c r="O237" s="179"/>
      <c r="P237" s="170">
        <f t="shared" si="114"/>
        <v>0</v>
      </c>
      <c r="Q237" s="170">
        <f t="shared" si="115"/>
        <v>0</v>
      </c>
      <c r="R237" s="170">
        <f t="shared" si="116"/>
        <v>0</v>
      </c>
      <c r="S237" s="197">
        <f>SUM(T237:U237)</f>
        <v>0</v>
      </c>
      <c r="T237" s="408"/>
      <c r="U237" s="409"/>
      <c r="V237" s="370">
        <f>SUM(W237:X237)</f>
        <v>0</v>
      </c>
      <c r="W237" s="408"/>
      <c r="X237" s="409"/>
      <c r="Y237" s="180"/>
    </row>
    <row r="238" spans="1:25" ht="27.75" customHeight="1" thickBot="1" x14ac:dyDescent="0.3">
      <c r="A238" s="123"/>
      <c r="B238" s="134"/>
      <c r="C238" s="124"/>
      <c r="D238" s="125"/>
      <c r="E238" s="191" t="s">
        <v>928</v>
      </c>
      <c r="F238" s="156" t="s">
        <v>929</v>
      </c>
      <c r="G238" s="197">
        <f>SUM(H238:I238)</f>
        <v>0</v>
      </c>
      <c r="H238" s="178"/>
      <c r="I238" s="179"/>
      <c r="J238" s="370">
        <f>SUM(K238:L238)</f>
        <v>0</v>
      </c>
      <c r="K238" s="178"/>
      <c r="L238" s="287"/>
      <c r="M238" s="197">
        <f>SUM(N238:O238)</f>
        <v>0</v>
      </c>
      <c r="N238" s="178"/>
      <c r="O238" s="179"/>
      <c r="P238" s="170">
        <f t="shared" si="114"/>
        <v>0</v>
      </c>
      <c r="Q238" s="170">
        <f t="shared" si="115"/>
        <v>0</v>
      </c>
      <c r="R238" s="170">
        <f t="shared" si="116"/>
        <v>0</v>
      </c>
      <c r="S238" s="197">
        <f>SUM(T238:U238)</f>
        <v>0</v>
      </c>
      <c r="T238" s="408"/>
      <c r="U238" s="409"/>
      <c r="V238" s="370">
        <f>SUM(W238:X238)</f>
        <v>0</v>
      </c>
      <c r="W238" s="408"/>
      <c r="X238" s="409"/>
      <c r="Y238" s="180"/>
    </row>
    <row r="239" spans="1:25" s="122" customFormat="1" ht="48" customHeight="1" x14ac:dyDescent="0.15">
      <c r="A239" s="123">
        <v>2600</v>
      </c>
      <c r="B239" s="134" t="s">
        <v>218</v>
      </c>
      <c r="C239" s="135">
        <v>0</v>
      </c>
      <c r="D239" s="136">
        <v>0</v>
      </c>
      <c r="E239" s="181" t="s">
        <v>971</v>
      </c>
      <c r="F239" s="166"/>
      <c r="G239" s="182">
        <f t="shared" ref="G239:O239" si="132">SUM(G241,G244,G247,G252,G263,G266,)</f>
        <v>215487.8</v>
      </c>
      <c r="H239" s="183">
        <f t="shared" si="132"/>
        <v>75107.3</v>
      </c>
      <c r="I239" s="184">
        <f t="shared" si="132"/>
        <v>140380.5</v>
      </c>
      <c r="J239" s="367">
        <f t="shared" si="132"/>
        <v>180563.4</v>
      </c>
      <c r="K239" s="183">
        <f t="shared" si="132"/>
        <v>128596.7</v>
      </c>
      <c r="L239" s="375">
        <f t="shared" si="132"/>
        <v>51966.7</v>
      </c>
      <c r="M239" s="182">
        <f t="shared" si="132"/>
        <v>189592</v>
      </c>
      <c r="N239" s="183">
        <f t="shared" si="132"/>
        <v>135027</v>
      </c>
      <c r="O239" s="184">
        <f t="shared" si="132"/>
        <v>54565</v>
      </c>
      <c r="P239" s="170">
        <f t="shared" si="114"/>
        <v>9028.6000000000058</v>
      </c>
      <c r="Q239" s="170">
        <f t="shared" si="115"/>
        <v>6430.3000000000029</v>
      </c>
      <c r="R239" s="170">
        <f t="shared" si="116"/>
        <v>2598.3000000000029</v>
      </c>
      <c r="S239" s="182">
        <f t="shared" ref="S239:X239" si="133">SUM(S241,S244,S247,S252,S263,S266,)</f>
        <v>199072</v>
      </c>
      <c r="T239" s="410">
        <f t="shared" si="133"/>
        <v>141779</v>
      </c>
      <c r="U239" s="415">
        <f t="shared" si="133"/>
        <v>57293</v>
      </c>
      <c r="V239" s="367">
        <f t="shared" si="133"/>
        <v>209026</v>
      </c>
      <c r="W239" s="410">
        <f t="shared" si="133"/>
        <v>148868</v>
      </c>
      <c r="X239" s="415">
        <f t="shared" si="133"/>
        <v>60158</v>
      </c>
      <c r="Y239" s="131"/>
    </row>
    <row r="240" spans="1:25" ht="17.25" customHeight="1" x14ac:dyDescent="0.25">
      <c r="A240" s="118"/>
      <c r="B240" s="119"/>
      <c r="C240" s="120"/>
      <c r="D240" s="121"/>
      <c r="E240" s="175" t="s">
        <v>5</v>
      </c>
      <c r="F240" s="176"/>
      <c r="G240" s="206"/>
      <c r="H240" s="207"/>
      <c r="I240" s="208"/>
      <c r="J240" s="371"/>
      <c r="K240" s="207"/>
      <c r="L240" s="317"/>
      <c r="M240" s="206"/>
      <c r="N240" s="207"/>
      <c r="O240" s="208"/>
      <c r="P240" s="170"/>
      <c r="Q240" s="170"/>
      <c r="R240" s="170"/>
      <c r="S240" s="206"/>
      <c r="T240" s="421"/>
      <c r="U240" s="390"/>
      <c r="V240" s="371"/>
      <c r="W240" s="421"/>
      <c r="X240" s="390"/>
      <c r="Y240" s="180"/>
    </row>
    <row r="241" spans="1:25" ht="16.5" customHeight="1" x14ac:dyDescent="0.25">
      <c r="A241" s="137">
        <v>2610</v>
      </c>
      <c r="B241" s="138" t="s">
        <v>218</v>
      </c>
      <c r="C241" s="135">
        <v>1</v>
      </c>
      <c r="D241" s="136">
        <v>0</v>
      </c>
      <c r="E241" s="181" t="s">
        <v>219</v>
      </c>
      <c r="F241" s="166"/>
      <c r="G241" s="182">
        <f t="shared" ref="G241:O241" si="134">SUM(G243)</f>
        <v>0</v>
      </c>
      <c r="H241" s="183">
        <f t="shared" si="134"/>
        <v>0</v>
      </c>
      <c r="I241" s="184">
        <f t="shared" si="134"/>
        <v>0</v>
      </c>
      <c r="J241" s="367">
        <f t="shared" si="134"/>
        <v>0</v>
      </c>
      <c r="K241" s="183">
        <f t="shared" si="134"/>
        <v>0</v>
      </c>
      <c r="L241" s="375">
        <f t="shared" si="134"/>
        <v>0</v>
      </c>
      <c r="M241" s="182">
        <f t="shared" si="134"/>
        <v>0</v>
      </c>
      <c r="N241" s="183">
        <f t="shared" si="134"/>
        <v>0</v>
      </c>
      <c r="O241" s="184">
        <f t="shared" si="134"/>
        <v>0</v>
      </c>
      <c r="P241" s="170">
        <f t="shared" si="114"/>
        <v>0</v>
      </c>
      <c r="Q241" s="170">
        <f t="shared" si="115"/>
        <v>0</v>
      </c>
      <c r="R241" s="170">
        <f t="shared" si="116"/>
        <v>0</v>
      </c>
      <c r="S241" s="182">
        <f t="shared" ref="S241:X241" si="135">SUM(S243)</f>
        <v>0</v>
      </c>
      <c r="T241" s="410">
        <f t="shared" si="135"/>
        <v>0</v>
      </c>
      <c r="U241" s="415">
        <f t="shared" si="135"/>
        <v>0</v>
      </c>
      <c r="V241" s="367">
        <f t="shared" si="135"/>
        <v>0</v>
      </c>
      <c r="W241" s="410">
        <f t="shared" si="135"/>
        <v>0</v>
      </c>
      <c r="X241" s="415">
        <f t="shared" si="135"/>
        <v>0</v>
      </c>
      <c r="Y241" s="180"/>
    </row>
    <row r="242" spans="1:25" s="126" customFormat="1" ht="18.75" customHeight="1" x14ac:dyDescent="0.25">
      <c r="A242" s="123"/>
      <c r="B242" s="119"/>
      <c r="C242" s="124"/>
      <c r="D242" s="125"/>
      <c r="E242" s="175" t="s">
        <v>193</v>
      </c>
      <c r="F242" s="176"/>
      <c r="G242" s="177"/>
      <c r="H242" s="178"/>
      <c r="I242" s="179"/>
      <c r="J242" s="366"/>
      <c r="K242" s="178"/>
      <c r="L242" s="287"/>
      <c r="M242" s="177"/>
      <c r="N242" s="178"/>
      <c r="O242" s="179"/>
      <c r="P242" s="170"/>
      <c r="Q242" s="170"/>
      <c r="R242" s="170"/>
      <c r="S242" s="177"/>
      <c r="T242" s="408"/>
      <c r="U242" s="409"/>
      <c r="V242" s="366"/>
      <c r="W242" s="408"/>
      <c r="X242" s="409"/>
      <c r="Y242" s="185"/>
    </row>
    <row r="243" spans="1:25" ht="21" customHeight="1" thickBot="1" x14ac:dyDescent="0.3">
      <c r="A243" s="123">
        <v>2611</v>
      </c>
      <c r="B243" s="134" t="s">
        <v>218</v>
      </c>
      <c r="C243" s="124">
        <v>1</v>
      </c>
      <c r="D243" s="125">
        <v>1</v>
      </c>
      <c r="E243" s="175" t="s">
        <v>858</v>
      </c>
      <c r="F243" s="176"/>
      <c r="G243" s="197">
        <f>SUM(H243:I243)</f>
        <v>0</v>
      </c>
      <c r="H243" s="188"/>
      <c r="I243" s="189"/>
      <c r="J243" s="370">
        <f>SUM(K243:L243)</f>
        <v>0</v>
      </c>
      <c r="K243" s="188"/>
      <c r="L243" s="379"/>
      <c r="M243" s="197">
        <f>SUM(N243:O243)</f>
        <v>0</v>
      </c>
      <c r="N243" s="188"/>
      <c r="O243" s="189"/>
      <c r="P243" s="170">
        <f t="shared" si="114"/>
        <v>0</v>
      </c>
      <c r="Q243" s="170">
        <f t="shared" si="115"/>
        <v>0</v>
      </c>
      <c r="R243" s="170">
        <f t="shared" si="116"/>
        <v>0</v>
      </c>
      <c r="S243" s="197">
        <f>SUM(T243:U243)</f>
        <v>0</v>
      </c>
      <c r="T243" s="419"/>
      <c r="U243" s="420"/>
      <c r="V243" s="370">
        <f>SUM(W243:X243)</f>
        <v>0</v>
      </c>
      <c r="W243" s="419"/>
      <c r="X243" s="420"/>
      <c r="Y243" s="180"/>
    </row>
    <row r="244" spans="1:25" ht="17.25" customHeight="1" x14ac:dyDescent="0.25">
      <c r="A244" s="137">
        <v>2620</v>
      </c>
      <c r="B244" s="138" t="s">
        <v>218</v>
      </c>
      <c r="C244" s="135">
        <v>2</v>
      </c>
      <c r="D244" s="136">
        <v>0</v>
      </c>
      <c r="E244" s="181" t="s">
        <v>859</v>
      </c>
      <c r="F244" s="166"/>
      <c r="G244" s="182">
        <f t="shared" ref="G244:O244" si="136">SUM(G246)</f>
        <v>0</v>
      </c>
      <c r="H244" s="183">
        <f t="shared" si="136"/>
        <v>0</v>
      </c>
      <c r="I244" s="184">
        <f t="shared" si="136"/>
        <v>0</v>
      </c>
      <c r="J244" s="367">
        <f t="shared" si="136"/>
        <v>0</v>
      </c>
      <c r="K244" s="183">
        <f t="shared" si="136"/>
        <v>0</v>
      </c>
      <c r="L244" s="375">
        <f t="shared" si="136"/>
        <v>0</v>
      </c>
      <c r="M244" s="182">
        <f t="shared" si="136"/>
        <v>0</v>
      </c>
      <c r="N244" s="183">
        <f t="shared" si="136"/>
        <v>0</v>
      </c>
      <c r="O244" s="184">
        <f t="shared" si="136"/>
        <v>0</v>
      </c>
      <c r="P244" s="170">
        <f t="shared" si="114"/>
        <v>0</v>
      </c>
      <c r="Q244" s="170">
        <f t="shared" si="115"/>
        <v>0</v>
      </c>
      <c r="R244" s="170">
        <f t="shared" si="116"/>
        <v>0</v>
      </c>
      <c r="S244" s="182">
        <f t="shared" ref="S244:X244" si="137">SUM(S246)</f>
        <v>0</v>
      </c>
      <c r="T244" s="410">
        <f t="shared" si="137"/>
        <v>0</v>
      </c>
      <c r="U244" s="415">
        <f t="shared" si="137"/>
        <v>0</v>
      </c>
      <c r="V244" s="367">
        <f t="shared" si="137"/>
        <v>0</v>
      </c>
      <c r="W244" s="410">
        <f t="shared" si="137"/>
        <v>0</v>
      </c>
      <c r="X244" s="415">
        <f t="shared" si="137"/>
        <v>0</v>
      </c>
      <c r="Y244" s="180"/>
    </row>
    <row r="245" spans="1:25" s="126" customFormat="1" ht="17.25" customHeight="1" x14ac:dyDescent="0.25">
      <c r="A245" s="123"/>
      <c r="B245" s="119"/>
      <c r="C245" s="124"/>
      <c r="D245" s="125"/>
      <c r="E245" s="175" t="s">
        <v>193</v>
      </c>
      <c r="F245" s="176"/>
      <c r="G245" s="177"/>
      <c r="H245" s="178"/>
      <c r="I245" s="179"/>
      <c r="J245" s="366"/>
      <c r="K245" s="178"/>
      <c r="L245" s="287"/>
      <c r="M245" s="177"/>
      <c r="N245" s="178"/>
      <c r="O245" s="179"/>
      <c r="P245" s="170"/>
      <c r="Q245" s="170"/>
      <c r="R245" s="170"/>
      <c r="S245" s="177"/>
      <c r="T245" s="408"/>
      <c r="U245" s="409"/>
      <c r="V245" s="366"/>
      <c r="W245" s="408"/>
      <c r="X245" s="409"/>
      <c r="Y245" s="185"/>
    </row>
    <row r="246" spans="1:25" ht="13.5" customHeight="1" thickBot="1" x14ac:dyDescent="0.3">
      <c r="A246" s="123">
        <v>2621</v>
      </c>
      <c r="B246" s="134" t="s">
        <v>218</v>
      </c>
      <c r="C246" s="124">
        <v>2</v>
      </c>
      <c r="D246" s="125">
        <v>1</v>
      </c>
      <c r="E246" s="175" t="s">
        <v>859</v>
      </c>
      <c r="F246" s="176"/>
      <c r="G246" s="197">
        <f>SUM(H246:I246)</f>
        <v>0</v>
      </c>
      <c r="H246" s="198"/>
      <c r="I246" s="199"/>
      <c r="J246" s="370">
        <f>SUM(K246:L246)</f>
        <v>0</v>
      </c>
      <c r="K246" s="198"/>
      <c r="L246" s="376"/>
      <c r="M246" s="197">
        <f>SUM(N246:O246)</f>
        <v>0</v>
      </c>
      <c r="N246" s="198"/>
      <c r="O246" s="199"/>
      <c r="P246" s="170">
        <f t="shared" si="114"/>
        <v>0</v>
      </c>
      <c r="Q246" s="170">
        <f t="shared" si="115"/>
        <v>0</v>
      </c>
      <c r="R246" s="170">
        <f t="shared" si="116"/>
        <v>0</v>
      </c>
      <c r="S246" s="197">
        <f>SUM(T246:U246)</f>
        <v>0</v>
      </c>
      <c r="T246" s="389"/>
      <c r="U246" s="416"/>
      <c r="V246" s="370">
        <f>SUM(W246:X246)</f>
        <v>0</v>
      </c>
      <c r="W246" s="389"/>
      <c r="X246" s="416"/>
      <c r="Y246" s="180"/>
    </row>
    <row r="247" spans="1:25" ht="18.75" customHeight="1" x14ac:dyDescent="0.25">
      <c r="A247" s="137">
        <v>2630</v>
      </c>
      <c r="B247" s="138" t="s">
        <v>218</v>
      </c>
      <c r="C247" s="135">
        <v>3</v>
      </c>
      <c r="D247" s="136">
        <v>0</v>
      </c>
      <c r="E247" s="181" t="s">
        <v>860</v>
      </c>
      <c r="F247" s="166"/>
      <c r="G247" s="182">
        <f t="shared" ref="G247:O247" si="138">SUM(G249)</f>
        <v>20120.900000000001</v>
      </c>
      <c r="H247" s="183">
        <f t="shared" si="138"/>
        <v>13061.5</v>
      </c>
      <c r="I247" s="184">
        <f t="shared" si="138"/>
        <v>7059.4</v>
      </c>
      <c r="J247" s="367">
        <f t="shared" si="138"/>
        <v>28150</v>
      </c>
      <c r="K247" s="183">
        <f t="shared" si="138"/>
        <v>28150</v>
      </c>
      <c r="L247" s="375">
        <f t="shared" si="138"/>
        <v>0</v>
      </c>
      <c r="M247" s="182">
        <f t="shared" si="138"/>
        <v>29557</v>
      </c>
      <c r="N247" s="183">
        <f t="shared" si="138"/>
        <v>29557</v>
      </c>
      <c r="O247" s="184">
        <f t="shared" si="138"/>
        <v>0</v>
      </c>
      <c r="P247" s="170">
        <f t="shared" si="114"/>
        <v>1407</v>
      </c>
      <c r="Q247" s="170">
        <f t="shared" si="115"/>
        <v>1407</v>
      </c>
      <c r="R247" s="170">
        <f t="shared" si="116"/>
        <v>0</v>
      </c>
      <c r="S247" s="182">
        <f t="shared" ref="S247:X247" si="139">SUM(S249)</f>
        <v>31035</v>
      </c>
      <c r="T247" s="410">
        <f t="shared" si="139"/>
        <v>31035</v>
      </c>
      <c r="U247" s="415">
        <f t="shared" si="139"/>
        <v>0</v>
      </c>
      <c r="V247" s="367">
        <f t="shared" si="139"/>
        <v>32587</v>
      </c>
      <c r="W247" s="410">
        <f t="shared" si="139"/>
        <v>32587</v>
      </c>
      <c r="X247" s="415">
        <f t="shared" si="139"/>
        <v>0</v>
      </c>
      <c r="Y247" s="180"/>
    </row>
    <row r="248" spans="1:25" s="126" customFormat="1" ht="15.75" customHeight="1" x14ac:dyDescent="0.25">
      <c r="A248" s="123"/>
      <c r="B248" s="119"/>
      <c r="C248" s="124"/>
      <c r="D248" s="125"/>
      <c r="E248" s="175" t="s">
        <v>193</v>
      </c>
      <c r="F248" s="176"/>
      <c r="G248" s="177"/>
      <c r="H248" s="178"/>
      <c r="I248" s="179"/>
      <c r="J248" s="366"/>
      <c r="K248" s="178"/>
      <c r="L248" s="287"/>
      <c r="M248" s="177"/>
      <c r="N248" s="178"/>
      <c r="O248" s="179"/>
      <c r="P248" s="170"/>
      <c r="Q248" s="170"/>
      <c r="R248" s="170"/>
      <c r="S248" s="177"/>
      <c r="T248" s="408"/>
      <c r="U248" s="409"/>
      <c r="V248" s="366"/>
      <c r="W248" s="408"/>
      <c r="X248" s="409"/>
      <c r="Y248" s="185"/>
    </row>
    <row r="249" spans="1:25" ht="15" customHeight="1" thickBot="1" x14ac:dyDescent="0.3">
      <c r="A249" s="123">
        <v>2631</v>
      </c>
      <c r="B249" s="134" t="s">
        <v>218</v>
      </c>
      <c r="C249" s="124">
        <v>3</v>
      </c>
      <c r="D249" s="125">
        <v>1</v>
      </c>
      <c r="E249" s="175" t="s">
        <v>861</v>
      </c>
      <c r="F249" s="166"/>
      <c r="G249" s="197">
        <f>SUM(H249:I249)</f>
        <v>20120.900000000001</v>
      </c>
      <c r="H249" s="188">
        <v>13061.5</v>
      </c>
      <c r="I249" s="189">
        <v>7059.4</v>
      </c>
      <c r="J249" s="370">
        <f>SUM(K249:L249)</f>
        <v>28150</v>
      </c>
      <c r="K249" s="188">
        <f>K250+K251</f>
        <v>28150</v>
      </c>
      <c r="L249" s="379">
        <f>L250+L251</f>
        <v>0</v>
      </c>
      <c r="M249" s="197">
        <f>SUM(N249:O249)</f>
        <v>29557</v>
      </c>
      <c r="N249" s="188">
        <f>N250+N251</f>
        <v>29557</v>
      </c>
      <c r="O249" s="189">
        <f>O250+O251</f>
        <v>0</v>
      </c>
      <c r="P249" s="170">
        <f t="shared" si="114"/>
        <v>1407</v>
      </c>
      <c r="Q249" s="170">
        <f t="shared" si="115"/>
        <v>1407</v>
      </c>
      <c r="R249" s="170">
        <f t="shared" si="116"/>
        <v>0</v>
      </c>
      <c r="S249" s="197">
        <f>SUM(T249:U249)</f>
        <v>31035</v>
      </c>
      <c r="T249" s="419">
        <f>T250+T251</f>
        <v>31035</v>
      </c>
      <c r="U249" s="420">
        <f>U250+U251</f>
        <v>0</v>
      </c>
      <c r="V249" s="370">
        <f>SUM(W249:X249)</f>
        <v>32587</v>
      </c>
      <c r="W249" s="419">
        <f>W250+W251</f>
        <v>32587</v>
      </c>
      <c r="X249" s="420">
        <f>X250+X251</f>
        <v>0</v>
      </c>
      <c r="Y249" s="180"/>
    </row>
    <row r="250" spans="1:25" ht="47.25" customHeight="1" thickBot="1" x14ac:dyDescent="0.3">
      <c r="A250" s="123"/>
      <c r="B250" s="134"/>
      <c r="C250" s="124"/>
      <c r="D250" s="125"/>
      <c r="E250" s="221" t="s">
        <v>1042</v>
      </c>
      <c r="F250" s="158">
        <v>4239</v>
      </c>
      <c r="G250" s="197">
        <f>SUM(H250:I250)</f>
        <v>0</v>
      </c>
      <c r="H250" s="178"/>
      <c r="I250" s="179"/>
      <c r="J250" s="370">
        <f>SUM(K250:L250)</f>
        <v>1950</v>
      </c>
      <c r="K250" s="178">
        <v>1950</v>
      </c>
      <c r="L250" s="287"/>
      <c r="M250" s="197">
        <f>SUM(N250:O250)</f>
        <v>2047</v>
      </c>
      <c r="N250" s="178">
        <v>2047</v>
      </c>
      <c r="O250" s="179">
        <v>0</v>
      </c>
      <c r="P250" s="170">
        <f t="shared" si="114"/>
        <v>97</v>
      </c>
      <c r="Q250" s="170">
        <f t="shared" si="115"/>
        <v>97</v>
      </c>
      <c r="R250" s="170">
        <f t="shared" si="116"/>
        <v>0</v>
      </c>
      <c r="S250" s="197">
        <f>SUM(T250:U250)</f>
        <v>2149</v>
      </c>
      <c r="T250" s="408">
        <v>2149</v>
      </c>
      <c r="U250" s="409">
        <v>0</v>
      </c>
      <c r="V250" s="370">
        <f>SUM(W250:X250)</f>
        <v>2257</v>
      </c>
      <c r="W250" s="408">
        <v>2257</v>
      </c>
      <c r="X250" s="409">
        <v>0</v>
      </c>
      <c r="Y250" s="180"/>
    </row>
    <row r="251" spans="1:25" ht="15" customHeight="1" thickBot="1" x14ac:dyDescent="0.3">
      <c r="A251" s="123"/>
      <c r="B251" s="134"/>
      <c r="C251" s="124"/>
      <c r="D251" s="125"/>
      <c r="E251" s="217" t="s">
        <v>1048</v>
      </c>
      <c r="F251" s="156" t="s">
        <v>266</v>
      </c>
      <c r="G251" s="197">
        <f>SUM(H251:I251)</f>
        <v>0</v>
      </c>
      <c r="H251" s="178"/>
      <c r="I251" s="179"/>
      <c r="J251" s="370">
        <f>SUM(K251:L251)</f>
        <v>26200</v>
      </c>
      <c r="K251" s="178">
        <v>26200</v>
      </c>
      <c r="L251" s="287"/>
      <c r="M251" s="197">
        <f>SUM(N251:O251)</f>
        <v>27510</v>
      </c>
      <c r="N251" s="178">
        <v>27510</v>
      </c>
      <c r="O251" s="179">
        <v>0</v>
      </c>
      <c r="P251" s="170">
        <f t="shared" si="114"/>
        <v>1310</v>
      </c>
      <c r="Q251" s="170">
        <f t="shared" si="115"/>
        <v>1310</v>
      </c>
      <c r="R251" s="170">
        <f t="shared" si="116"/>
        <v>0</v>
      </c>
      <c r="S251" s="197">
        <f>SUM(T251:U251)</f>
        <v>28886</v>
      </c>
      <c r="T251" s="408">
        <v>28886</v>
      </c>
      <c r="U251" s="409">
        <v>0</v>
      </c>
      <c r="V251" s="370">
        <f>SUM(W251:X251)</f>
        <v>30330</v>
      </c>
      <c r="W251" s="408">
        <v>30330</v>
      </c>
      <c r="X251" s="409">
        <v>0</v>
      </c>
      <c r="Y251" s="180"/>
    </row>
    <row r="252" spans="1:25" ht="15.75" customHeight="1" x14ac:dyDescent="0.25">
      <c r="A252" s="137">
        <v>2640</v>
      </c>
      <c r="B252" s="138" t="s">
        <v>218</v>
      </c>
      <c r="C252" s="135">
        <v>4</v>
      </c>
      <c r="D252" s="136">
        <v>0</v>
      </c>
      <c r="E252" s="181" t="s">
        <v>220</v>
      </c>
      <c r="F252" s="166"/>
      <c r="G252" s="182">
        <f t="shared" ref="G252:O252" si="140">SUM(G254)</f>
        <v>186711.4</v>
      </c>
      <c r="H252" s="183">
        <f t="shared" si="140"/>
        <v>60646.2</v>
      </c>
      <c r="I252" s="184">
        <f t="shared" si="140"/>
        <v>126065.2</v>
      </c>
      <c r="J252" s="367">
        <f t="shared" si="140"/>
        <v>139784.29999999999</v>
      </c>
      <c r="K252" s="183">
        <f t="shared" si="140"/>
        <v>100446.7</v>
      </c>
      <c r="L252" s="375">
        <f t="shared" si="140"/>
        <v>39337.599999999999</v>
      </c>
      <c r="M252" s="182">
        <f t="shared" si="140"/>
        <v>146775</v>
      </c>
      <c r="N252" s="183">
        <f t="shared" si="140"/>
        <v>105470</v>
      </c>
      <c r="O252" s="184">
        <f t="shared" si="140"/>
        <v>41305</v>
      </c>
      <c r="P252" s="170">
        <f t="shared" si="114"/>
        <v>6990.7000000000116</v>
      </c>
      <c r="Q252" s="170">
        <f t="shared" si="115"/>
        <v>5023.3000000000029</v>
      </c>
      <c r="R252" s="170">
        <f t="shared" si="116"/>
        <v>1967.4000000000015</v>
      </c>
      <c r="S252" s="182">
        <f t="shared" ref="S252:X252" si="141">SUM(S254)</f>
        <v>154114</v>
      </c>
      <c r="T252" s="410">
        <f t="shared" si="141"/>
        <v>110744</v>
      </c>
      <c r="U252" s="415">
        <f t="shared" si="141"/>
        <v>43370</v>
      </c>
      <c r="V252" s="367">
        <f t="shared" si="141"/>
        <v>161819</v>
      </c>
      <c r="W252" s="410">
        <f t="shared" si="141"/>
        <v>116281</v>
      </c>
      <c r="X252" s="415">
        <f t="shared" si="141"/>
        <v>45538</v>
      </c>
      <c r="Y252" s="180"/>
    </row>
    <row r="253" spans="1:25" s="126" customFormat="1" ht="14.25" customHeight="1" x14ac:dyDescent="0.25">
      <c r="A253" s="123"/>
      <c r="B253" s="119"/>
      <c r="C253" s="124"/>
      <c r="D253" s="125"/>
      <c r="E253" s="175" t="s">
        <v>193</v>
      </c>
      <c r="F253" s="176"/>
      <c r="G253" s="177"/>
      <c r="H253" s="178"/>
      <c r="I253" s="179"/>
      <c r="J253" s="366"/>
      <c r="K253" s="178"/>
      <c r="L253" s="287"/>
      <c r="M253" s="177"/>
      <c r="N253" s="178"/>
      <c r="O253" s="179"/>
      <c r="P253" s="170"/>
      <c r="Q253" s="170"/>
      <c r="R253" s="170"/>
      <c r="S253" s="177"/>
      <c r="T253" s="408"/>
      <c r="U253" s="409"/>
      <c r="V253" s="366"/>
      <c r="W253" s="408"/>
      <c r="X253" s="409"/>
      <c r="Y253" s="185"/>
    </row>
    <row r="254" spans="1:25" ht="13.5" customHeight="1" thickBot="1" x14ac:dyDescent="0.3">
      <c r="A254" s="123">
        <v>2641</v>
      </c>
      <c r="B254" s="134" t="s">
        <v>218</v>
      </c>
      <c r="C254" s="124">
        <v>4</v>
      </c>
      <c r="D254" s="125">
        <v>1</v>
      </c>
      <c r="E254" s="175" t="s">
        <v>862</v>
      </c>
      <c r="F254" s="166"/>
      <c r="G254" s="197">
        <f t="shared" ref="G254:G259" si="142">SUM(H254:I254)</f>
        <v>186711.4</v>
      </c>
      <c r="H254" s="188">
        <v>60646.2</v>
      </c>
      <c r="I254" s="189">
        <v>126065.2</v>
      </c>
      <c r="J254" s="370">
        <f t="shared" ref="J254:J262" si="143">SUM(K254:L254)</f>
        <v>139784.29999999999</v>
      </c>
      <c r="K254" s="188">
        <f>K255+K256+K257+K258+K259+K260+K261+K262</f>
        <v>100446.7</v>
      </c>
      <c r="L254" s="188">
        <f>L255+L256+L257+L258+L259+L260+L261+L262</f>
        <v>39337.599999999999</v>
      </c>
      <c r="M254" s="197">
        <f t="shared" ref="M254:M262" si="144">SUM(N254:O254)</f>
        <v>146775</v>
      </c>
      <c r="N254" s="188">
        <f>N255+N256+N257+N258+N259+N260+N261+N262</f>
        <v>105470</v>
      </c>
      <c r="O254" s="188">
        <f>O255+O256+O257+O258+O259+O260+O261+O262</f>
        <v>41305</v>
      </c>
      <c r="P254" s="170">
        <f t="shared" si="114"/>
        <v>6990.7000000000116</v>
      </c>
      <c r="Q254" s="170">
        <f t="shared" si="115"/>
        <v>5023.3000000000029</v>
      </c>
      <c r="R254" s="170">
        <f t="shared" si="116"/>
        <v>1967.4000000000015</v>
      </c>
      <c r="S254" s="197">
        <f t="shared" ref="S254:S262" si="145">SUM(T254:U254)</f>
        <v>154114</v>
      </c>
      <c r="T254" s="419">
        <f>T255+T256+T257+T258+T259+T260+T261+T262</f>
        <v>110744</v>
      </c>
      <c r="U254" s="419">
        <f>U255+U256+U257+U258+U259+U260+U261+U262</f>
        <v>43370</v>
      </c>
      <c r="V254" s="370">
        <f t="shared" ref="V254:V261" si="146">SUM(W254:X254)</f>
        <v>161819</v>
      </c>
      <c r="W254" s="419">
        <f>W255+W256+W257+W258+W259+W260+W261+W262</f>
        <v>116281</v>
      </c>
      <c r="X254" s="419">
        <f>X255+X256+X257+X258+X259+X260+X261+X262</f>
        <v>45538</v>
      </c>
      <c r="Y254" s="180"/>
    </row>
    <row r="255" spans="1:25" ht="23.25" customHeight="1" thickBot="1" x14ac:dyDescent="0.3">
      <c r="A255" s="123"/>
      <c r="B255" s="134"/>
      <c r="C255" s="124"/>
      <c r="D255" s="125"/>
      <c r="E255" s="213" t="s">
        <v>927</v>
      </c>
      <c r="F255" s="156" t="s">
        <v>251</v>
      </c>
      <c r="G255" s="197">
        <f t="shared" si="142"/>
        <v>0</v>
      </c>
      <c r="H255" s="178"/>
      <c r="I255" s="179"/>
      <c r="J255" s="370">
        <f t="shared" si="143"/>
        <v>40920</v>
      </c>
      <c r="K255" s="178">
        <v>40920</v>
      </c>
      <c r="L255" s="287"/>
      <c r="M255" s="197">
        <f t="shared" si="144"/>
        <v>42966</v>
      </c>
      <c r="N255" s="178">
        <v>42966</v>
      </c>
      <c r="O255" s="179"/>
      <c r="P255" s="170">
        <f t="shared" si="114"/>
        <v>2046</v>
      </c>
      <c r="Q255" s="170">
        <f t="shared" si="115"/>
        <v>2046</v>
      </c>
      <c r="R255" s="170">
        <f t="shared" si="116"/>
        <v>0</v>
      </c>
      <c r="S255" s="197">
        <f t="shared" si="145"/>
        <v>45114</v>
      </c>
      <c r="T255" s="408">
        <v>45114</v>
      </c>
      <c r="U255" s="409"/>
      <c r="V255" s="370">
        <f t="shared" si="146"/>
        <v>47370</v>
      </c>
      <c r="W255" s="408">
        <v>47370</v>
      </c>
      <c r="X255" s="409">
        <v>0</v>
      </c>
      <c r="Y255" s="180"/>
    </row>
    <row r="256" spans="1:25" ht="45.75" customHeight="1" thickBot="1" x14ac:dyDescent="0.3">
      <c r="A256" s="123"/>
      <c r="B256" s="134"/>
      <c r="C256" s="124"/>
      <c r="D256" s="125"/>
      <c r="E256" s="222" t="s">
        <v>919</v>
      </c>
      <c r="F256" s="158">
        <v>4639</v>
      </c>
      <c r="G256" s="197">
        <f t="shared" si="142"/>
        <v>0</v>
      </c>
      <c r="H256" s="178"/>
      <c r="I256" s="179"/>
      <c r="J256" s="370">
        <f t="shared" si="143"/>
        <v>3000</v>
      </c>
      <c r="K256" s="178">
        <v>3000</v>
      </c>
      <c r="L256" s="287"/>
      <c r="M256" s="197">
        <f t="shared" si="144"/>
        <v>3150</v>
      </c>
      <c r="N256" s="178">
        <v>3150</v>
      </c>
      <c r="O256" s="179"/>
      <c r="P256" s="170">
        <f t="shared" si="114"/>
        <v>150</v>
      </c>
      <c r="Q256" s="170">
        <f t="shared" si="115"/>
        <v>150</v>
      </c>
      <c r="R256" s="170">
        <f t="shared" si="116"/>
        <v>0</v>
      </c>
      <c r="S256" s="197">
        <f t="shared" si="145"/>
        <v>3308</v>
      </c>
      <c r="T256" s="408">
        <v>3308</v>
      </c>
      <c r="U256" s="409"/>
      <c r="V256" s="370">
        <f t="shared" si="146"/>
        <v>3472</v>
      </c>
      <c r="W256" s="408">
        <v>3472</v>
      </c>
      <c r="X256" s="409">
        <v>0</v>
      </c>
      <c r="Y256" s="180"/>
    </row>
    <row r="257" spans="1:25" ht="21.75" customHeight="1" thickBot="1" x14ac:dyDescent="0.3">
      <c r="A257" s="123"/>
      <c r="B257" s="134"/>
      <c r="C257" s="124"/>
      <c r="D257" s="125"/>
      <c r="E257" s="222" t="s">
        <v>926</v>
      </c>
      <c r="F257" s="158">
        <v>4657</v>
      </c>
      <c r="G257" s="197">
        <f t="shared" si="142"/>
        <v>0</v>
      </c>
      <c r="H257" s="178"/>
      <c r="I257" s="179"/>
      <c r="J257" s="370">
        <f t="shared" si="143"/>
        <v>46000</v>
      </c>
      <c r="K257" s="178">
        <v>46000</v>
      </c>
      <c r="L257" s="287"/>
      <c r="M257" s="197">
        <f t="shared" si="144"/>
        <v>48300</v>
      </c>
      <c r="N257" s="178">
        <v>48300</v>
      </c>
      <c r="O257" s="179"/>
      <c r="P257" s="170">
        <f t="shared" si="114"/>
        <v>2300</v>
      </c>
      <c r="Q257" s="170">
        <f t="shared" si="115"/>
        <v>2300</v>
      </c>
      <c r="R257" s="170">
        <f t="shared" si="116"/>
        <v>0</v>
      </c>
      <c r="S257" s="197">
        <f t="shared" si="145"/>
        <v>50715</v>
      </c>
      <c r="T257" s="408">
        <v>50715</v>
      </c>
      <c r="U257" s="409"/>
      <c r="V257" s="370">
        <f t="shared" si="146"/>
        <v>53250</v>
      </c>
      <c r="W257" s="408">
        <v>53250</v>
      </c>
      <c r="X257" s="409">
        <v>0</v>
      </c>
      <c r="Y257" s="180"/>
    </row>
    <row r="258" spans="1:25" ht="13.5" customHeight="1" thickBot="1" x14ac:dyDescent="0.3">
      <c r="A258" s="123"/>
      <c r="B258" s="134"/>
      <c r="C258" s="124"/>
      <c r="D258" s="125"/>
      <c r="E258" s="175" t="s">
        <v>1053</v>
      </c>
      <c r="F258" s="176">
        <v>4241</v>
      </c>
      <c r="G258" s="197">
        <f t="shared" si="142"/>
        <v>0</v>
      </c>
      <c r="H258" s="178"/>
      <c r="I258" s="179"/>
      <c r="J258" s="370">
        <f t="shared" si="143"/>
        <v>113</v>
      </c>
      <c r="K258" s="178">
        <v>113</v>
      </c>
      <c r="L258" s="287"/>
      <c r="M258" s="197">
        <f t="shared" si="144"/>
        <v>119</v>
      </c>
      <c r="N258" s="178">
        <v>119</v>
      </c>
      <c r="O258" s="179"/>
      <c r="P258" s="170">
        <f t="shared" si="114"/>
        <v>6</v>
      </c>
      <c r="Q258" s="170">
        <f t="shared" si="115"/>
        <v>6</v>
      </c>
      <c r="R258" s="170">
        <f t="shared" si="116"/>
        <v>0</v>
      </c>
      <c r="S258" s="197">
        <f t="shared" si="145"/>
        <v>125</v>
      </c>
      <c r="T258" s="408">
        <v>125</v>
      </c>
      <c r="U258" s="409"/>
      <c r="V258" s="370">
        <f t="shared" si="146"/>
        <v>132</v>
      </c>
      <c r="W258" s="408">
        <v>132</v>
      </c>
      <c r="X258" s="409">
        <v>0</v>
      </c>
      <c r="Y258" s="180"/>
    </row>
    <row r="259" spans="1:25" ht="13.5" customHeight="1" thickBot="1" x14ac:dyDescent="0.3">
      <c r="A259" s="123"/>
      <c r="B259" s="134"/>
      <c r="C259" s="124"/>
      <c r="D259" s="125"/>
      <c r="E259" s="217" t="s">
        <v>1048</v>
      </c>
      <c r="F259" s="176">
        <v>4251</v>
      </c>
      <c r="G259" s="197">
        <f t="shared" si="142"/>
        <v>0</v>
      </c>
      <c r="H259" s="178"/>
      <c r="I259" s="179"/>
      <c r="J259" s="370">
        <f t="shared" si="143"/>
        <v>3173.7</v>
      </c>
      <c r="K259" s="178">
        <v>3173.7</v>
      </c>
      <c r="L259" s="287"/>
      <c r="M259" s="197">
        <f t="shared" si="144"/>
        <v>3333</v>
      </c>
      <c r="N259" s="178">
        <v>3333</v>
      </c>
      <c r="O259" s="179"/>
      <c r="P259" s="170">
        <f t="shared" si="114"/>
        <v>159.30000000000018</v>
      </c>
      <c r="Q259" s="170">
        <f t="shared" si="115"/>
        <v>159.30000000000018</v>
      </c>
      <c r="R259" s="170">
        <f t="shared" si="116"/>
        <v>0</v>
      </c>
      <c r="S259" s="197">
        <f t="shared" si="145"/>
        <v>3500</v>
      </c>
      <c r="T259" s="408">
        <v>3500</v>
      </c>
      <c r="U259" s="409"/>
      <c r="V259" s="370">
        <f t="shared" si="146"/>
        <v>3675</v>
      </c>
      <c r="W259" s="408">
        <v>3675</v>
      </c>
      <c r="X259" s="409">
        <v>0</v>
      </c>
      <c r="Y259" s="180"/>
    </row>
    <row r="260" spans="1:25" ht="13.5" customHeight="1" thickBot="1" x14ac:dyDescent="0.3">
      <c r="A260" s="123"/>
      <c r="B260" s="134"/>
      <c r="C260" s="124"/>
      <c r="D260" s="125"/>
      <c r="E260" s="218" t="s">
        <v>1056</v>
      </c>
      <c r="F260" s="176">
        <v>4269</v>
      </c>
      <c r="G260" s="187"/>
      <c r="H260" s="178"/>
      <c r="I260" s="179"/>
      <c r="J260" s="370">
        <f t="shared" si="143"/>
        <v>500</v>
      </c>
      <c r="K260" s="178">
        <v>500</v>
      </c>
      <c r="L260" s="287"/>
      <c r="M260" s="187">
        <f t="shared" si="144"/>
        <v>525</v>
      </c>
      <c r="N260" s="178">
        <v>525</v>
      </c>
      <c r="O260" s="179"/>
      <c r="P260" s="170">
        <f t="shared" si="114"/>
        <v>25</v>
      </c>
      <c r="Q260" s="170">
        <f t="shared" si="115"/>
        <v>25</v>
      </c>
      <c r="R260" s="170"/>
      <c r="S260" s="187">
        <f t="shared" si="145"/>
        <v>551</v>
      </c>
      <c r="T260" s="408">
        <v>551</v>
      </c>
      <c r="U260" s="409"/>
      <c r="V260" s="368">
        <f t="shared" si="146"/>
        <v>579</v>
      </c>
      <c r="W260" s="408">
        <v>579</v>
      </c>
      <c r="X260" s="409">
        <v>0</v>
      </c>
      <c r="Y260" s="180"/>
    </row>
    <row r="261" spans="1:25" ht="25.5" customHeight="1" thickBot="1" x14ac:dyDescent="0.3">
      <c r="A261" s="123"/>
      <c r="B261" s="134"/>
      <c r="C261" s="124"/>
      <c r="D261" s="125"/>
      <c r="E261" s="175" t="s">
        <v>1058</v>
      </c>
      <c r="F261" s="176">
        <v>4511</v>
      </c>
      <c r="G261" s="187"/>
      <c r="H261" s="178"/>
      <c r="I261" s="179"/>
      <c r="J261" s="370">
        <f t="shared" si="143"/>
        <v>6740</v>
      </c>
      <c r="K261" s="178">
        <v>6740</v>
      </c>
      <c r="L261" s="287"/>
      <c r="M261" s="187">
        <f t="shared" si="144"/>
        <v>7077</v>
      </c>
      <c r="N261" s="178">
        <v>7077</v>
      </c>
      <c r="O261" s="179"/>
      <c r="P261" s="170">
        <f t="shared" si="114"/>
        <v>337</v>
      </c>
      <c r="Q261" s="170">
        <f t="shared" si="115"/>
        <v>337</v>
      </c>
      <c r="R261" s="170"/>
      <c r="S261" s="187">
        <f t="shared" si="145"/>
        <v>7431</v>
      </c>
      <c r="T261" s="408">
        <v>7431</v>
      </c>
      <c r="U261" s="409"/>
      <c r="V261" s="368">
        <f t="shared" si="146"/>
        <v>7803</v>
      </c>
      <c r="W261" s="408">
        <v>7803</v>
      </c>
      <c r="X261" s="409">
        <v>0</v>
      </c>
      <c r="Y261" s="180"/>
    </row>
    <row r="262" spans="1:25" ht="13.5" customHeight="1" thickBot="1" x14ac:dyDescent="0.3">
      <c r="A262" s="123"/>
      <c r="B262" s="134"/>
      <c r="C262" s="124"/>
      <c r="D262" s="125"/>
      <c r="E262" s="175" t="s">
        <v>1046</v>
      </c>
      <c r="F262" s="176">
        <v>5112</v>
      </c>
      <c r="G262" s="187"/>
      <c r="H262" s="178"/>
      <c r="I262" s="179"/>
      <c r="J262" s="370">
        <f t="shared" si="143"/>
        <v>39337.599999999999</v>
      </c>
      <c r="K262" s="178"/>
      <c r="L262" s="287">
        <v>39337.599999999999</v>
      </c>
      <c r="M262" s="187">
        <f t="shared" si="144"/>
        <v>41305</v>
      </c>
      <c r="N262" s="178"/>
      <c r="O262" s="179">
        <v>41305</v>
      </c>
      <c r="P262" s="170"/>
      <c r="Q262" s="170"/>
      <c r="R262" s="170"/>
      <c r="S262" s="187">
        <f t="shared" si="145"/>
        <v>43370</v>
      </c>
      <c r="T262" s="408"/>
      <c r="U262" s="409">
        <v>43370</v>
      </c>
      <c r="V262" s="368"/>
      <c r="W262" s="408"/>
      <c r="X262" s="409">
        <v>45538</v>
      </c>
      <c r="Y262" s="180"/>
    </row>
    <row r="263" spans="1:25" ht="48.75" customHeight="1" x14ac:dyDescent="0.25">
      <c r="A263" s="123">
        <v>2650</v>
      </c>
      <c r="B263" s="134" t="s">
        <v>218</v>
      </c>
      <c r="C263" s="124">
        <v>5</v>
      </c>
      <c r="D263" s="125">
        <v>0</v>
      </c>
      <c r="E263" s="175" t="s">
        <v>863</v>
      </c>
      <c r="F263" s="176"/>
      <c r="G263" s="177">
        <f t="shared" ref="G263:O263" si="147">SUM(G265)</f>
        <v>0</v>
      </c>
      <c r="H263" s="178">
        <f t="shared" si="147"/>
        <v>0</v>
      </c>
      <c r="I263" s="179">
        <f t="shared" si="147"/>
        <v>0</v>
      </c>
      <c r="J263" s="366">
        <f t="shared" si="147"/>
        <v>0</v>
      </c>
      <c r="K263" s="178">
        <f t="shared" si="147"/>
        <v>0</v>
      </c>
      <c r="L263" s="287">
        <f t="shared" si="147"/>
        <v>0</v>
      </c>
      <c r="M263" s="177">
        <f t="shared" si="147"/>
        <v>0</v>
      </c>
      <c r="N263" s="178">
        <f t="shared" si="147"/>
        <v>0</v>
      </c>
      <c r="O263" s="179">
        <f t="shared" si="147"/>
        <v>0</v>
      </c>
      <c r="P263" s="170">
        <f t="shared" si="114"/>
        <v>0</v>
      </c>
      <c r="Q263" s="170">
        <f t="shared" si="115"/>
        <v>0</v>
      </c>
      <c r="R263" s="170">
        <f t="shared" si="116"/>
        <v>0</v>
      </c>
      <c r="S263" s="177">
        <f t="shared" ref="S263:X263" si="148">SUM(S265)</f>
        <v>0</v>
      </c>
      <c r="T263" s="408">
        <f t="shared" si="148"/>
        <v>0</v>
      </c>
      <c r="U263" s="409">
        <f t="shared" si="148"/>
        <v>0</v>
      </c>
      <c r="V263" s="366">
        <f t="shared" si="148"/>
        <v>0</v>
      </c>
      <c r="W263" s="408">
        <f t="shared" si="148"/>
        <v>0</v>
      </c>
      <c r="X263" s="409">
        <f t="shared" si="148"/>
        <v>0</v>
      </c>
      <c r="Y263" s="180"/>
    </row>
    <row r="264" spans="1:25" s="126" customFormat="1" ht="16.5" customHeight="1" x14ac:dyDescent="0.25">
      <c r="A264" s="123"/>
      <c r="B264" s="119"/>
      <c r="C264" s="124"/>
      <c r="D264" s="125"/>
      <c r="E264" s="175" t="s">
        <v>193</v>
      </c>
      <c r="F264" s="176"/>
      <c r="G264" s="177"/>
      <c r="H264" s="178"/>
      <c r="I264" s="179"/>
      <c r="J264" s="366"/>
      <c r="K264" s="178"/>
      <c r="L264" s="287"/>
      <c r="M264" s="177"/>
      <c r="N264" s="178"/>
      <c r="O264" s="179"/>
      <c r="P264" s="170"/>
      <c r="Q264" s="170"/>
      <c r="R264" s="170"/>
      <c r="S264" s="177"/>
      <c r="T264" s="408"/>
      <c r="U264" s="409"/>
      <c r="V264" s="366"/>
      <c r="W264" s="408"/>
      <c r="X264" s="409"/>
      <c r="Y264" s="185"/>
    </row>
    <row r="265" spans="1:25" ht="47.25" customHeight="1" thickBot="1" x14ac:dyDescent="0.3">
      <c r="A265" s="123">
        <v>2651</v>
      </c>
      <c r="B265" s="134" t="s">
        <v>218</v>
      </c>
      <c r="C265" s="124">
        <v>5</v>
      </c>
      <c r="D265" s="125">
        <v>1</v>
      </c>
      <c r="E265" s="175" t="s">
        <v>863</v>
      </c>
      <c r="F265" s="176"/>
      <c r="G265" s="197">
        <f>SUM(H265:I265)</f>
        <v>0</v>
      </c>
      <c r="H265" s="198"/>
      <c r="I265" s="199"/>
      <c r="J265" s="370">
        <f>SUM(K265:L265)</f>
        <v>0</v>
      </c>
      <c r="K265" s="198"/>
      <c r="L265" s="376"/>
      <c r="M265" s="197">
        <f>SUM(N265:O265)</f>
        <v>0</v>
      </c>
      <c r="N265" s="198"/>
      <c r="O265" s="199"/>
      <c r="P265" s="170">
        <f t="shared" si="114"/>
        <v>0</v>
      </c>
      <c r="Q265" s="170">
        <f t="shared" si="115"/>
        <v>0</v>
      </c>
      <c r="R265" s="170">
        <f t="shared" si="116"/>
        <v>0</v>
      </c>
      <c r="S265" s="197">
        <f>SUM(T265:U265)</f>
        <v>0</v>
      </c>
      <c r="T265" s="389"/>
      <c r="U265" s="416"/>
      <c r="V265" s="370">
        <f>SUM(W265:X265)</f>
        <v>0</v>
      </c>
      <c r="W265" s="389"/>
      <c r="X265" s="416"/>
      <c r="Y265" s="180"/>
    </row>
    <row r="266" spans="1:25" ht="35.25" customHeight="1" x14ac:dyDescent="0.25">
      <c r="A266" s="137">
        <v>2660</v>
      </c>
      <c r="B266" s="138" t="s">
        <v>218</v>
      </c>
      <c r="C266" s="135">
        <v>6</v>
      </c>
      <c r="D266" s="136">
        <v>0</v>
      </c>
      <c r="E266" s="181" t="s">
        <v>864</v>
      </c>
      <c r="F266" s="166"/>
      <c r="G266" s="182">
        <f t="shared" ref="G266:O266" si="149">SUM(G268)</f>
        <v>8655.5</v>
      </c>
      <c r="H266" s="183">
        <f t="shared" si="149"/>
        <v>1399.6</v>
      </c>
      <c r="I266" s="184">
        <f t="shared" si="149"/>
        <v>7255.9</v>
      </c>
      <c r="J266" s="367">
        <f t="shared" si="149"/>
        <v>12629.1</v>
      </c>
      <c r="K266" s="183">
        <f t="shared" si="149"/>
        <v>0</v>
      </c>
      <c r="L266" s="375">
        <f t="shared" si="149"/>
        <v>12629.1</v>
      </c>
      <c r="M266" s="182">
        <f t="shared" si="149"/>
        <v>13260</v>
      </c>
      <c r="N266" s="183">
        <f t="shared" si="149"/>
        <v>0</v>
      </c>
      <c r="O266" s="184">
        <f t="shared" si="149"/>
        <v>13260</v>
      </c>
      <c r="P266" s="170">
        <f t="shared" si="114"/>
        <v>630.89999999999964</v>
      </c>
      <c r="Q266" s="170">
        <f t="shared" si="115"/>
        <v>0</v>
      </c>
      <c r="R266" s="170">
        <f t="shared" si="116"/>
        <v>630.89999999999964</v>
      </c>
      <c r="S266" s="182">
        <f t="shared" ref="S266:X266" si="150">SUM(S268)</f>
        <v>13923</v>
      </c>
      <c r="T266" s="410">
        <f t="shared" si="150"/>
        <v>0</v>
      </c>
      <c r="U266" s="415">
        <f t="shared" si="150"/>
        <v>13923</v>
      </c>
      <c r="V266" s="367">
        <f t="shared" si="150"/>
        <v>14620</v>
      </c>
      <c r="W266" s="410">
        <f t="shared" si="150"/>
        <v>0</v>
      </c>
      <c r="X266" s="415">
        <f t="shared" si="150"/>
        <v>14620</v>
      </c>
      <c r="Y266" s="180"/>
    </row>
    <row r="267" spans="1:25" s="126" customFormat="1" ht="18" customHeight="1" x14ac:dyDescent="0.25">
      <c r="A267" s="123"/>
      <c r="B267" s="119"/>
      <c r="C267" s="124"/>
      <c r="D267" s="125"/>
      <c r="E267" s="175" t="s">
        <v>193</v>
      </c>
      <c r="F267" s="176"/>
      <c r="G267" s="177"/>
      <c r="H267" s="178"/>
      <c r="I267" s="179"/>
      <c r="J267" s="366"/>
      <c r="K267" s="178"/>
      <c r="L267" s="287"/>
      <c r="M267" s="177"/>
      <c r="N267" s="178"/>
      <c r="O267" s="179"/>
      <c r="P267" s="170"/>
      <c r="Q267" s="170"/>
      <c r="R267" s="170"/>
      <c r="S267" s="177"/>
      <c r="T267" s="408"/>
      <c r="U267" s="409"/>
      <c r="V267" s="366"/>
      <c r="W267" s="408"/>
      <c r="X267" s="409"/>
      <c r="Y267" s="185"/>
    </row>
    <row r="268" spans="1:25" ht="37.5" customHeight="1" thickBot="1" x14ac:dyDescent="0.3">
      <c r="A268" s="123">
        <v>2661</v>
      </c>
      <c r="B268" s="134" t="s">
        <v>218</v>
      </c>
      <c r="C268" s="124">
        <v>6</v>
      </c>
      <c r="D268" s="125">
        <v>1</v>
      </c>
      <c r="E268" s="186" t="s">
        <v>864</v>
      </c>
      <c r="F268" s="166"/>
      <c r="G268" s="197">
        <f>SUM(H268:I268)</f>
        <v>8655.5</v>
      </c>
      <c r="H268" s="188">
        <v>1399.6</v>
      </c>
      <c r="I268" s="202">
        <v>7255.9</v>
      </c>
      <c r="J268" s="370">
        <f>SUM(K268:L268)</f>
        <v>12629.1</v>
      </c>
      <c r="K268" s="188">
        <f>K269+K272</f>
        <v>0</v>
      </c>
      <c r="L268" s="380">
        <f>L269+L270</f>
        <v>12629.1</v>
      </c>
      <c r="M268" s="197">
        <f>SUM(N268:O268)</f>
        <v>13260</v>
      </c>
      <c r="N268" s="188">
        <f>N269+N272</f>
        <v>0</v>
      </c>
      <c r="O268" s="202">
        <f>O269+O270</f>
        <v>13260</v>
      </c>
      <c r="P268" s="170">
        <f t="shared" si="114"/>
        <v>630.89999999999964</v>
      </c>
      <c r="Q268" s="170">
        <f t="shared" si="115"/>
        <v>0</v>
      </c>
      <c r="R268" s="170">
        <f t="shared" si="116"/>
        <v>630.89999999999964</v>
      </c>
      <c r="S268" s="197">
        <f>SUM(T268:U268)</f>
        <v>13923</v>
      </c>
      <c r="T268" s="419">
        <f>T269+T272</f>
        <v>0</v>
      </c>
      <c r="U268" s="412">
        <f>U269+U270</f>
        <v>13923</v>
      </c>
      <c r="V268" s="370">
        <f>SUM(W268:X268)</f>
        <v>14620</v>
      </c>
      <c r="W268" s="419">
        <f>W269+W272</f>
        <v>0</v>
      </c>
      <c r="X268" s="412">
        <f>X269+X270</f>
        <v>14620</v>
      </c>
      <c r="Y268" s="180"/>
    </row>
    <row r="269" spans="1:25" ht="36.75" customHeight="1" thickBot="1" x14ac:dyDescent="0.3">
      <c r="A269" s="123"/>
      <c r="B269" s="134"/>
      <c r="C269" s="124"/>
      <c r="D269" s="125"/>
      <c r="E269" s="175" t="s">
        <v>1046</v>
      </c>
      <c r="F269" s="158">
        <v>5112</v>
      </c>
      <c r="G269" s="197">
        <f>SUM(H269:I269)</f>
        <v>0</v>
      </c>
      <c r="H269" s="178"/>
      <c r="I269" s="179"/>
      <c r="J269" s="370">
        <f>SUM(K269:L269)</f>
        <v>12629.1</v>
      </c>
      <c r="K269" s="178"/>
      <c r="L269" s="287">
        <v>12629.1</v>
      </c>
      <c r="M269" s="197">
        <f>SUM(N269:O269)</f>
        <v>13260</v>
      </c>
      <c r="N269" s="178"/>
      <c r="O269" s="179">
        <v>13260</v>
      </c>
      <c r="P269" s="170">
        <f t="shared" si="114"/>
        <v>630.89999999999964</v>
      </c>
      <c r="Q269" s="170">
        <f t="shared" si="115"/>
        <v>0</v>
      </c>
      <c r="R269" s="170">
        <f t="shared" si="116"/>
        <v>630.89999999999964</v>
      </c>
      <c r="S269" s="197">
        <f>SUM(T269:U269)</f>
        <v>13923</v>
      </c>
      <c r="T269" s="408"/>
      <c r="U269" s="409">
        <v>13923</v>
      </c>
      <c r="V269" s="370">
        <f>SUM(W269:X269)</f>
        <v>14620</v>
      </c>
      <c r="W269" s="408"/>
      <c r="X269" s="409">
        <v>14620</v>
      </c>
      <c r="Y269" s="180"/>
    </row>
    <row r="270" spans="1:25" ht="36.75" customHeight="1" thickBot="1" x14ac:dyDescent="0.3">
      <c r="A270" s="123"/>
      <c r="B270" s="134"/>
      <c r="C270" s="124"/>
      <c r="D270" s="125"/>
      <c r="E270" s="217" t="s">
        <v>925</v>
      </c>
      <c r="F270" s="156" t="s">
        <v>289</v>
      </c>
      <c r="G270" s="197">
        <f>SUM(H270:I270)</f>
        <v>0</v>
      </c>
      <c r="H270" s="178"/>
      <c r="I270" s="200">
        <f>SUM(I271)</f>
        <v>0</v>
      </c>
      <c r="J270" s="370">
        <f>SUM(K270:L270)</f>
        <v>0</v>
      </c>
      <c r="K270" s="178"/>
      <c r="L270" s="377">
        <f>SUM(L271)</f>
        <v>0</v>
      </c>
      <c r="M270" s="197">
        <f>SUM(N270:O270)</f>
        <v>0</v>
      </c>
      <c r="N270" s="178"/>
      <c r="O270" s="178">
        <f>SUM(O271)</f>
        <v>0</v>
      </c>
      <c r="P270" s="170">
        <f t="shared" si="114"/>
        <v>0</v>
      </c>
      <c r="Q270" s="170">
        <f t="shared" si="115"/>
        <v>0</v>
      </c>
      <c r="R270" s="170">
        <f t="shared" si="116"/>
        <v>0</v>
      </c>
      <c r="S270" s="197">
        <f>SUM(T270:U270)</f>
        <v>0</v>
      </c>
      <c r="T270" s="408"/>
      <c r="U270" s="417">
        <f>SUM(U271)</f>
        <v>0</v>
      </c>
      <c r="V270" s="370">
        <f>SUM(W270:X270)</f>
        <v>0</v>
      </c>
      <c r="W270" s="408"/>
      <c r="X270" s="408">
        <f>SUM(X271)</f>
        <v>0</v>
      </c>
      <c r="Y270" s="180"/>
    </row>
    <row r="271" spans="1:25" ht="36.75" customHeight="1" thickBot="1" x14ac:dyDescent="0.3">
      <c r="A271" s="123"/>
      <c r="B271" s="134"/>
      <c r="C271" s="124"/>
      <c r="D271" s="125"/>
      <c r="E271" s="223" t="s">
        <v>865</v>
      </c>
      <c r="F271" s="224"/>
      <c r="G271" s="197">
        <f>SUM(H271:I271)</f>
        <v>0</v>
      </c>
      <c r="H271" s="178"/>
      <c r="I271" s="179"/>
      <c r="J271" s="370">
        <f>SUM(K271:L271)</f>
        <v>0</v>
      </c>
      <c r="K271" s="178"/>
      <c r="L271" s="287"/>
      <c r="M271" s="197">
        <f>SUM(N271:O271)</f>
        <v>0</v>
      </c>
      <c r="N271" s="178"/>
      <c r="O271" s="179"/>
      <c r="P271" s="170">
        <f t="shared" si="114"/>
        <v>0</v>
      </c>
      <c r="Q271" s="170">
        <f t="shared" si="115"/>
        <v>0</v>
      </c>
      <c r="R271" s="170">
        <f t="shared" si="116"/>
        <v>0</v>
      </c>
      <c r="S271" s="197">
        <f>SUM(T271:U271)</f>
        <v>0</v>
      </c>
      <c r="T271" s="408"/>
      <c r="U271" s="409"/>
      <c r="V271" s="370">
        <f>SUM(W271:X271)</f>
        <v>0</v>
      </c>
      <c r="W271" s="408"/>
      <c r="X271" s="409"/>
      <c r="Y271" s="180"/>
    </row>
    <row r="272" spans="1:25" ht="15.75" customHeight="1" thickBot="1" x14ac:dyDescent="0.3">
      <c r="A272" s="123"/>
      <c r="B272" s="134"/>
      <c r="C272" s="124"/>
      <c r="D272" s="125"/>
      <c r="E272" s="193"/>
      <c r="F272" s="176"/>
      <c r="G272" s="197">
        <f>SUM(H272:I272)</f>
        <v>0</v>
      </c>
      <c r="H272" s="178"/>
      <c r="I272" s="179"/>
      <c r="J272" s="370">
        <f>SUM(K272:L272)</f>
        <v>0</v>
      </c>
      <c r="K272" s="178"/>
      <c r="L272" s="287"/>
      <c r="M272" s="197">
        <f>SUM(N272:O272)</f>
        <v>0</v>
      </c>
      <c r="N272" s="178"/>
      <c r="O272" s="179"/>
      <c r="P272" s="170">
        <f t="shared" si="114"/>
        <v>0</v>
      </c>
      <c r="Q272" s="170">
        <f t="shared" si="115"/>
        <v>0</v>
      </c>
      <c r="R272" s="170">
        <f t="shared" si="116"/>
        <v>0</v>
      </c>
      <c r="S272" s="197">
        <f>SUM(T272:U272)</f>
        <v>0</v>
      </c>
      <c r="T272" s="408"/>
      <c r="U272" s="409"/>
      <c r="V272" s="370">
        <f>SUM(W272:X272)</f>
        <v>0</v>
      </c>
      <c r="W272" s="408"/>
      <c r="X272" s="409"/>
      <c r="Y272" s="180"/>
    </row>
    <row r="273" spans="1:25" s="122" customFormat="1" ht="36" customHeight="1" x14ac:dyDescent="0.15">
      <c r="A273" s="137">
        <v>2700</v>
      </c>
      <c r="B273" s="138" t="s">
        <v>221</v>
      </c>
      <c r="C273" s="135">
        <v>0</v>
      </c>
      <c r="D273" s="136">
        <v>0</v>
      </c>
      <c r="E273" s="181" t="s">
        <v>972</v>
      </c>
      <c r="F273" s="166"/>
      <c r="G273" s="182">
        <f t="shared" ref="G273:O273" si="151">SUM(G275,G280,G286,G292,G295,G298)</f>
        <v>0</v>
      </c>
      <c r="H273" s="183">
        <f t="shared" si="151"/>
        <v>0</v>
      </c>
      <c r="I273" s="184">
        <f t="shared" si="151"/>
        <v>0</v>
      </c>
      <c r="J273" s="367">
        <f t="shared" si="151"/>
        <v>0</v>
      </c>
      <c r="K273" s="183">
        <f t="shared" si="151"/>
        <v>0</v>
      </c>
      <c r="L273" s="375">
        <f t="shared" si="151"/>
        <v>0</v>
      </c>
      <c r="M273" s="182">
        <f t="shared" si="151"/>
        <v>0</v>
      </c>
      <c r="N273" s="183">
        <f t="shared" si="151"/>
        <v>0</v>
      </c>
      <c r="O273" s="184">
        <f t="shared" si="151"/>
        <v>0</v>
      </c>
      <c r="P273" s="170">
        <f t="shared" si="114"/>
        <v>0</v>
      </c>
      <c r="Q273" s="170">
        <f t="shared" si="115"/>
        <v>0</v>
      </c>
      <c r="R273" s="170">
        <f t="shared" si="116"/>
        <v>0</v>
      </c>
      <c r="S273" s="182">
        <f t="shared" ref="S273:X273" si="152">SUM(S275,S280,S286,S292,S295,S298)</f>
        <v>0</v>
      </c>
      <c r="T273" s="410">
        <f t="shared" si="152"/>
        <v>0</v>
      </c>
      <c r="U273" s="415">
        <f t="shared" si="152"/>
        <v>0</v>
      </c>
      <c r="V273" s="367">
        <f t="shared" si="152"/>
        <v>0</v>
      </c>
      <c r="W273" s="410">
        <f t="shared" si="152"/>
        <v>0</v>
      </c>
      <c r="X273" s="415">
        <f t="shared" si="152"/>
        <v>0</v>
      </c>
      <c r="Y273" s="131"/>
    </row>
    <row r="274" spans="1:25" ht="20.25" customHeight="1" x14ac:dyDescent="0.25">
      <c r="A274" s="118"/>
      <c r="B274" s="119"/>
      <c r="C274" s="120"/>
      <c r="D274" s="121"/>
      <c r="E274" s="175" t="s">
        <v>5</v>
      </c>
      <c r="F274" s="176"/>
      <c r="G274" s="206"/>
      <c r="H274" s="207"/>
      <c r="I274" s="208"/>
      <c r="J274" s="371"/>
      <c r="K274" s="207"/>
      <c r="L274" s="317"/>
      <c r="M274" s="206"/>
      <c r="N274" s="207"/>
      <c r="O274" s="208"/>
      <c r="P274" s="170"/>
      <c r="Q274" s="170"/>
      <c r="R274" s="170"/>
      <c r="S274" s="206"/>
      <c r="T274" s="421"/>
      <c r="U274" s="390"/>
      <c r="V274" s="371"/>
      <c r="W274" s="421"/>
      <c r="X274" s="390"/>
      <c r="Y274" s="180"/>
    </row>
    <row r="275" spans="1:25" ht="30" customHeight="1" x14ac:dyDescent="0.25">
      <c r="A275" s="123">
        <v>2710</v>
      </c>
      <c r="B275" s="134" t="s">
        <v>221</v>
      </c>
      <c r="C275" s="124">
        <v>1</v>
      </c>
      <c r="D275" s="125">
        <v>0</v>
      </c>
      <c r="E275" s="175" t="s">
        <v>222</v>
      </c>
      <c r="F275" s="176"/>
      <c r="G275" s="177">
        <f t="shared" ref="G275:O275" si="153">SUM(G277:G279)</f>
        <v>0</v>
      </c>
      <c r="H275" s="178">
        <f t="shared" si="153"/>
        <v>0</v>
      </c>
      <c r="I275" s="179">
        <f t="shared" si="153"/>
        <v>0</v>
      </c>
      <c r="J275" s="366">
        <f t="shared" si="153"/>
        <v>0</v>
      </c>
      <c r="K275" s="178">
        <f t="shared" si="153"/>
        <v>0</v>
      </c>
      <c r="L275" s="287">
        <f t="shared" si="153"/>
        <v>0</v>
      </c>
      <c r="M275" s="177">
        <f t="shared" si="153"/>
        <v>0</v>
      </c>
      <c r="N275" s="178">
        <f t="shared" si="153"/>
        <v>0</v>
      </c>
      <c r="O275" s="179">
        <f t="shared" si="153"/>
        <v>0</v>
      </c>
      <c r="P275" s="170">
        <f t="shared" si="114"/>
        <v>0</v>
      </c>
      <c r="Q275" s="170">
        <f t="shared" si="115"/>
        <v>0</v>
      </c>
      <c r="R275" s="170">
        <f t="shared" si="116"/>
        <v>0</v>
      </c>
      <c r="S275" s="177">
        <f t="shared" ref="S275:X275" si="154">SUM(S277:S279)</f>
        <v>0</v>
      </c>
      <c r="T275" s="408">
        <f t="shared" si="154"/>
        <v>0</v>
      </c>
      <c r="U275" s="409">
        <f t="shared" si="154"/>
        <v>0</v>
      </c>
      <c r="V275" s="366">
        <f t="shared" si="154"/>
        <v>0</v>
      </c>
      <c r="W275" s="408">
        <f t="shared" si="154"/>
        <v>0</v>
      </c>
      <c r="X275" s="409">
        <f t="shared" si="154"/>
        <v>0</v>
      </c>
      <c r="Y275" s="180"/>
    </row>
    <row r="276" spans="1:25" s="126" customFormat="1" ht="18.75" customHeight="1" x14ac:dyDescent="0.25">
      <c r="A276" s="123"/>
      <c r="B276" s="119"/>
      <c r="C276" s="124"/>
      <c r="D276" s="125"/>
      <c r="E276" s="175" t="s">
        <v>193</v>
      </c>
      <c r="F276" s="176"/>
      <c r="G276" s="177"/>
      <c r="H276" s="178"/>
      <c r="I276" s="179"/>
      <c r="J276" s="366"/>
      <c r="K276" s="178"/>
      <c r="L276" s="287"/>
      <c r="M276" s="177"/>
      <c r="N276" s="178"/>
      <c r="O276" s="179"/>
      <c r="P276" s="170"/>
      <c r="Q276" s="170"/>
      <c r="R276" s="170"/>
      <c r="S276" s="177"/>
      <c r="T276" s="408"/>
      <c r="U276" s="409"/>
      <c r="V276" s="366"/>
      <c r="W276" s="408"/>
      <c r="X276" s="409"/>
      <c r="Y276" s="185"/>
    </row>
    <row r="277" spans="1:25" ht="18" customHeight="1" thickBot="1" x14ac:dyDescent="0.3">
      <c r="A277" s="123">
        <v>2711</v>
      </c>
      <c r="B277" s="134" t="s">
        <v>221</v>
      </c>
      <c r="C277" s="124">
        <v>1</v>
      </c>
      <c r="D277" s="125">
        <v>1</v>
      </c>
      <c r="E277" s="175" t="s">
        <v>223</v>
      </c>
      <c r="F277" s="176"/>
      <c r="G277" s="197">
        <f>SUM(H277:I277)</f>
        <v>0</v>
      </c>
      <c r="H277" s="178"/>
      <c r="I277" s="179"/>
      <c r="J277" s="370">
        <f>SUM(K277:L277)</f>
        <v>0</v>
      </c>
      <c r="K277" s="178"/>
      <c r="L277" s="287"/>
      <c r="M277" s="197">
        <f>SUM(N277:O277)</f>
        <v>0</v>
      </c>
      <c r="N277" s="178"/>
      <c r="O277" s="179"/>
      <c r="P277" s="170">
        <f t="shared" si="114"/>
        <v>0</v>
      </c>
      <c r="Q277" s="170">
        <f t="shared" si="115"/>
        <v>0</v>
      </c>
      <c r="R277" s="170">
        <f t="shared" si="116"/>
        <v>0</v>
      </c>
      <c r="S277" s="197">
        <f>SUM(T277:U277)</f>
        <v>0</v>
      </c>
      <c r="T277" s="408"/>
      <c r="U277" s="409"/>
      <c r="V277" s="370">
        <f>SUM(W277:X277)</f>
        <v>0</v>
      </c>
      <c r="W277" s="408"/>
      <c r="X277" s="409"/>
      <c r="Y277" s="180"/>
    </row>
    <row r="278" spans="1:25" ht="21.75" customHeight="1" thickBot="1" x14ac:dyDescent="0.3">
      <c r="A278" s="123">
        <v>2712</v>
      </c>
      <c r="B278" s="134" t="s">
        <v>221</v>
      </c>
      <c r="C278" s="124">
        <v>1</v>
      </c>
      <c r="D278" s="125">
        <v>2</v>
      </c>
      <c r="E278" s="175" t="s">
        <v>866</v>
      </c>
      <c r="F278" s="176"/>
      <c r="G278" s="197">
        <f>SUM(H278:I278)</f>
        <v>0</v>
      </c>
      <c r="H278" s="178"/>
      <c r="I278" s="179"/>
      <c r="J278" s="370">
        <f>SUM(K278:L278)</f>
        <v>0</v>
      </c>
      <c r="K278" s="178"/>
      <c r="L278" s="287"/>
      <c r="M278" s="197">
        <f>SUM(N278:O278)</f>
        <v>0</v>
      </c>
      <c r="N278" s="178"/>
      <c r="O278" s="179"/>
      <c r="P278" s="170">
        <f t="shared" si="114"/>
        <v>0</v>
      </c>
      <c r="Q278" s="170">
        <f t="shared" si="115"/>
        <v>0</v>
      </c>
      <c r="R278" s="170">
        <f t="shared" si="116"/>
        <v>0</v>
      </c>
      <c r="S278" s="197">
        <f>SUM(T278:U278)</f>
        <v>0</v>
      </c>
      <c r="T278" s="408"/>
      <c r="U278" s="409"/>
      <c r="V278" s="370">
        <f>SUM(W278:X278)</f>
        <v>0</v>
      </c>
      <c r="W278" s="408"/>
      <c r="X278" s="409"/>
      <c r="Y278" s="180"/>
    </row>
    <row r="279" spans="1:25" ht="23.25" customHeight="1" thickBot="1" x14ac:dyDescent="0.3">
      <c r="A279" s="123">
        <v>2713</v>
      </c>
      <c r="B279" s="134" t="s">
        <v>221</v>
      </c>
      <c r="C279" s="124">
        <v>1</v>
      </c>
      <c r="D279" s="125">
        <v>3</v>
      </c>
      <c r="E279" s="175" t="s">
        <v>867</v>
      </c>
      <c r="F279" s="176"/>
      <c r="G279" s="197">
        <f>SUM(H279:I279)</f>
        <v>0</v>
      </c>
      <c r="H279" s="178"/>
      <c r="I279" s="179"/>
      <c r="J279" s="370">
        <f>SUM(K279:L279)</f>
        <v>0</v>
      </c>
      <c r="K279" s="178"/>
      <c r="L279" s="287"/>
      <c r="M279" s="197">
        <f>SUM(N279:O279)</f>
        <v>0</v>
      </c>
      <c r="N279" s="178"/>
      <c r="O279" s="179"/>
      <c r="P279" s="170">
        <f t="shared" si="114"/>
        <v>0</v>
      </c>
      <c r="Q279" s="170">
        <f t="shared" si="115"/>
        <v>0</v>
      </c>
      <c r="R279" s="170">
        <f t="shared" si="116"/>
        <v>0</v>
      </c>
      <c r="S279" s="197">
        <f>SUM(T279:U279)</f>
        <v>0</v>
      </c>
      <c r="T279" s="408"/>
      <c r="U279" s="409"/>
      <c r="V279" s="370">
        <f>SUM(W279:X279)</f>
        <v>0</v>
      </c>
      <c r="W279" s="408"/>
      <c r="X279" s="409"/>
      <c r="Y279" s="180"/>
    </row>
    <row r="280" spans="1:25" ht="24" customHeight="1" x14ac:dyDescent="0.25">
      <c r="A280" s="137">
        <v>2720</v>
      </c>
      <c r="B280" s="138" t="s">
        <v>221</v>
      </c>
      <c r="C280" s="135">
        <v>2</v>
      </c>
      <c r="D280" s="136">
        <v>0</v>
      </c>
      <c r="E280" s="181" t="s">
        <v>868</v>
      </c>
      <c r="F280" s="166"/>
      <c r="G280" s="182">
        <f t="shared" ref="G280:O280" si="155">SUM(G282:G285)</f>
        <v>0</v>
      </c>
      <c r="H280" s="183">
        <f t="shared" si="155"/>
        <v>0</v>
      </c>
      <c r="I280" s="184">
        <f t="shared" si="155"/>
        <v>0</v>
      </c>
      <c r="J280" s="367">
        <f t="shared" si="155"/>
        <v>0</v>
      </c>
      <c r="K280" s="183">
        <f t="shared" si="155"/>
        <v>0</v>
      </c>
      <c r="L280" s="375">
        <f t="shared" si="155"/>
        <v>0</v>
      </c>
      <c r="M280" s="182">
        <f t="shared" si="155"/>
        <v>0</v>
      </c>
      <c r="N280" s="183">
        <f t="shared" si="155"/>
        <v>0</v>
      </c>
      <c r="O280" s="184">
        <f t="shared" si="155"/>
        <v>0</v>
      </c>
      <c r="P280" s="170">
        <f t="shared" si="114"/>
        <v>0</v>
      </c>
      <c r="Q280" s="170">
        <f t="shared" si="115"/>
        <v>0</v>
      </c>
      <c r="R280" s="170">
        <f t="shared" si="116"/>
        <v>0</v>
      </c>
      <c r="S280" s="182">
        <f t="shared" ref="S280:X280" si="156">SUM(S282:S285)</f>
        <v>0</v>
      </c>
      <c r="T280" s="410">
        <f t="shared" si="156"/>
        <v>0</v>
      </c>
      <c r="U280" s="415">
        <f t="shared" si="156"/>
        <v>0</v>
      </c>
      <c r="V280" s="367">
        <f t="shared" si="156"/>
        <v>0</v>
      </c>
      <c r="W280" s="410">
        <f t="shared" si="156"/>
        <v>0</v>
      </c>
      <c r="X280" s="415">
        <f t="shared" si="156"/>
        <v>0</v>
      </c>
      <c r="Y280" s="180"/>
    </row>
    <row r="281" spans="1:25" s="126" customFormat="1" ht="21" customHeight="1" x14ac:dyDescent="0.25">
      <c r="A281" s="123"/>
      <c r="B281" s="119"/>
      <c r="C281" s="124"/>
      <c r="D281" s="125"/>
      <c r="E281" s="175" t="s">
        <v>193</v>
      </c>
      <c r="F281" s="176"/>
      <c r="G281" s="177"/>
      <c r="H281" s="178"/>
      <c r="I281" s="179"/>
      <c r="J281" s="366"/>
      <c r="K281" s="178"/>
      <c r="L281" s="287"/>
      <c r="M281" s="177"/>
      <c r="N281" s="178"/>
      <c r="O281" s="179"/>
      <c r="P281" s="170"/>
      <c r="Q281" s="170"/>
      <c r="R281" s="170"/>
      <c r="S281" s="177"/>
      <c r="T281" s="408"/>
      <c r="U281" s="409"/>
      <c r="V281" s="366"/>
      <c r="W281" s="408"/>
      <c r="X281" s="409"/>
      <c r="Y281" s="185"/>
    </row>
    <row r="282" spans="1:25" ht="24.75" customHeight="1" thickBot="1" x14ac:dyDescent="0.3">
      <c r="A282" s="123">
        <v>2721</v>
      </c>
      <c r="B282" s="134" t="s">
        <v>221</v>
      </c>
      <c r="C282" s="124">
        <v>2</v>
      </c>
      <c r="D282" s="125">
        <v>1</v>
      </c>
      <c r="E282" s="175" t="s">
        <v>869</v>
      </c>
      <c r="F282" s="176"/>
      <c r="G282" s="197">
        <f>SUM(H282:I282)</f>
        <v>0</v>
      </c>
      <c r="H282" s="198"/>
      <c r="I282" s="199"/>
      <c r="J282" s="370">
        <f>SUM(K282:L282)</f>
        <v>0</v>
      </c>
      <c r="K282" s="198"/>
      <c r="L282" s="376"/>
      <c r="M282" s="197">
        <f>SUM(N282:O282)</f>
        <v>0</v>
      </c>
      <c r="N282" s="198"/>
      <c r="O282" s="199"/>
      <c r="P282" s="170">
        <f t="shared" si="114"/>
        <v>0</v>
      </c>
      <c r="Q282" s="170">
        <f t="shared" si="115"/>
        <v>0</v>
      </c>
      <c r="R282" s="170">
        <f t="shared" si="116"/>
        <v>0</v>
      </c>
      <c r="S282" s="197">
        <f>SUM(T282:U282)</f>
        <v>0</v>
      </c>
      <c r="T282" s="389"/>
      <c r="U282" s="416"/>
      <c r="V282" s="370">
        <f>SUM(W282:X282)</f>
        <v>0</v>
      </c>
      <c r="W282" s="389"/>
      <c r="X282" s="416"/>
      <c r="Y282" s="180"/>
    </row>
    <row r="283" spans="1:25" ht="24.75" customHeight="1" thickBot="1" x14ac:dyDescent="0.3">
      <c r="A283" s="123">
        <v>2722</v>
      </c>
      <c r="B283" s="134" t="s">
        <v>221</v>
      </c>
      <c r="C283" s="124">
        <v>2</v>
      </c>
      <c r="D283" s="125">
        <v>2</v>
      </c>
      <c r="E283" s="175" t="s">
        <v>870</v>
      </c>
      <c r="F283" s="176"/>
      <c r="G283" s="197">
        <f>SUM(H283:I283)</f>
        <v>0</v>
      </c>
      <c r="H283" s="198"/>
      <c r="I283" s="199"/>
      <c r="J283" s="370">
        <f>SUM(K283:L283)</f>
        <v>0</v>
      </c>
      <c r="K283" s="198"/>
      <c r="L283" s="376"/>
      <c r="M283" s="197">
        <f>SUM(N283:O283)</f>
        <v>0</v>
      </c>
      <c r="N283" s="198"/>
      <c r="O283" s="199"/>
      <c r="P283" s="170">
        <f t="shared" si="114"/>
        <v>0</v>
      </c>
      <c r="Q283" s="170">
        <f t="shared" si="115"/>
        <v>0</v>
      </c>
      <c r="R283" s="170">
        <f t="shared" si="116"/>
        <v>0</v>
      </c>
      <c r="S283" s="197">
        <f>SUM(T283:U283)</f>
        <v>0</v>
      </c>
      <c r="T283" s="389"/>
      <c r="U283" s="416"/>
      <c r="V283" s="370">
        <f>SUM(W283:X283)</f>
        <v>0</v>
      </c>
      <c r="W283" s="389"/>
      <c r="X283" s="416"/>
      <c r="Y283" s="180"/>
    </row>
    <row r="284" spans="1:25" ht="19.5" customHeight="1" thickBot="1" x14ac:dyDescent="0.3">
      <c r="A284" s="123">
        <v>2723</v>
      </c>
      <c r="B284" s="134" t="s">
        <v>221</v>
      </c>
      <c r="C284" s="124">
        <v>2</v>
      </c>
      <c r="D284" s="125">
        <v>3</v>
      </c>
      <c r="E284" s="175" t="s">
        <v>871</v>
      </c>
      <c r="F284" s="176"/>
      <c r="G284" s="197">
        <f>SUM(H284:I284)</f>
        <v>0</v>
      </c>
      <c r="H284" s="198"/>
      <c r="I284" s="199"/>
      <c r="J284" s="370">
        <f>SUM(K284:L284)</f>
        <v>0</v>
      </c>
      <c r="K284" s="198"/>
      <c r="L284" s="376"/>
      <c r="M284" s="197">
        <f>SUM(N284:O284)</f>
        <v>0</v>
      </c>
      <c r="N284" s="198"/>
      <c r="O284" s="199"/>
      <c r="P284" s="170">
        <f t="shared" ref="P284:P352" si="157">M284-J284</f>
        <v>0</v>
      </c>
      <c r="Q284" s="170">
        <f t="shared" ref="Q284:Q352" si="158">N284-K284</f>
        <v>0</v>
      </c>
      <c r="R284" s="170">
        <f t="shared" ref="R284:R352" si="159">O284-L284</f>
        <v>0</v>
      </c>
      <c r="S284" s="197">
        <f>SUM(T284:U284)</f>
        <v>0</v>
      </c>
      <c r="T284" s="389"/>
      <c r="U284" s="416"/>
      <c r="V284" s="370">
        <f>SUM(W284:X284)</f>
        <v>0</v>
      </c>
      <c r="W284" s="389"/>
      <c r="X284" s="416"/>
      <c r="Y284" s="180"/>
    </row>
    <row r="285" spans="1:25" ht="15.75" customHeight="1" thickBot="1" x14ac:dyDescent="0.3">
      <c r="A285" s="123">
        <v>2724</v>
      </c>
      <c r="B285" s="134" t="s">
        <v>221</v>
      </c>
      <c r="C285" s="124">
        <v>2</v>
      </c>
      <c r="D285" s="125">
        <v>4</v>
      </c>
      <c r="E285" s="175" t="s">
        <v>872</v>
      </c>
      <c r="F285" s="176"/>
      <c r="G285" s="197">
        <f>SUM(H285:I285)</f>
        <v>0</v>
      </c>
      <c r="H285" s="198"/>
      <c r="I285" s="199"/>
      <c r="J285" s="370">
        <f>SUM(K285:L285)</f>
        <v>0</v>
      </c>
      <c r="K285" s="198"/>
      <c r="L285" s="376"/>
      <c r="M285" s="197">
        <f>SUM(N285:O285)</f>
        <v>0</v>
      </c>
      <c r="N285" s="198"/>
      <c r="O285" s="199"/>
      <c r="P285" s="170">
        <f t="shared" si="157"/>
        <v>0</v>
      </c>
      <c r="Q285" s="170">
        <f t="shared" si="158"/>
        <v>0</v>
      </c>
      <c r="R285" s="170">
        <f t="shared" si="159"/>
        <v>0</v>
      </c>
      <c r="S285" s="197">
        <f>SUM(T285:U285)</f>
        <v>0</v>
      </c>
      <c r="T285" s="389"/>
      <c r="U285" s="416"/>
      <c r="V285" s="370">
        <f>SUM(W285:X285)</f>
        <v>0</v>
      </c>
      <c r="W285" s="389"/>
      <c r="X285" s="416"/>
      <c r="Y285" s="180"/>
    </row>
    <row r="286" spans="1:25" ht="19.5" customHeight="1" x14ac:dyDescent="0.25">
      <c r="A286" s="137">
        <v>2730</v>
      </c>
      <c r="B286" s="138" t="s">
        <v>221</v>
      </c>
      <c r="C286" s="135">
        <v>3</v>
      </c>
      <c r="D286" s="136">
        <v>0</v>
      </c>
      <c r="E286" s="181" t="s">
        <v>873</v>
      </c>
      <c r="F286" s="166"/>
      <c r="G286" s="182">
        <f t="shared" ref="G286:O286" si="160">SUM(G288:G291)</f>
        <v>0</v>
      </c>
      <c r="H286" s="183">
        <f t="shared" si="160"/>
        <v>0</v>
      </c>
      <c r="I286" s="184">
        <f t="shared" si="160"/>
        <v>0</v>
      </c>
      <c r="J286" s="367">
        <f t="shared" si="160"/>
        <v>0</v>
      </c>
      <c r="K286" s="183">
        <f t="shared" si="160"/>
        <v>0</v>
      </c>
      <c r="L286" s="375">
        <f t="shared" si="160"/>
        <v>0</v>
      </c>
      <c r="M286" s="182">
        <f t="shared" si="160"/>
        <v>0</v>
      </c>
      <c r="N286" s="183">
        <f t="shared" si="160"/>
        <v>0</v>
      </c>
      <c r="O286" s="184">
        <f t="shared" si="160"/>
        <v>0</v>
      </c>
      <c r="P286" s="170">
        <f t="shared" si="157"/>
        <v>0</v>
      </c>
      <c r="Q286" s="170">
        <f t="shared" si="158"/>
        <v>0</v>
      </c>
      <c r="R286" s="170">
        <f t="shared" si="159"/>
        <v>0</v>
      </c>
      <c r="S286" s="182">
        <f t="shared" ref="S286:X286" si="161">SUM(S288:S291)</f>
        <v>0</v>
      </c>
      <c r="T286" s="410">
        <f t="shared" si="161"/>
        <v>0</v>
      </c>
      <c r="U286" s="415">
        <f t="shared" si="161"/>
        <v>0</v>
      </c>
      <c r="V286" s="367">
        <f t="shared" si="161"/>
        <v>0</v>
      </c>
      <c r="W286" s="410">
        <f t="shared" si="161"/>
        <v>0</v>
      </c>
      <c r="X286" s="415">
        <f t="shared" si="161"/>
        <v>0</v>
      </c>
      <c r="Y286" s="180"/>
    </row>
    <row r="287" spans="1:25" s="126" customFormat="1" ht="23.25" customHeight="1" x14ac:dyDescent="0.25">
      <c r="A287" s="123"/>
      <c r="B287" s="119"/>
      <c r="C287" s="124"/>
      <c r="D287" s="125"/>
      <c r="E287" s="175" t="s">
        <v>193</v>
      </c>
      <c r="F287" s="176"/>
      <c r="G287" s="177"/>
      <c r="H287" s="178"/>
      <c r="I287" s="179"/>
      <c r="J287" s="366"/>
      <c r="K287" s="178"/>
      <c r="L287" s="287"/>
      <c r="M287" s="177"/>
      <c r="N287" s="178"/>
      <c r="O287" s="179"/>
      <c r="P287" s="170"/>
      <c r="Q287" s="170"/>
      <c r="R287" s="170"/>
      <c r="S287" s="177"/>
      <c r="T287" s="408"/>
      <c r="U287" s="409"/>
      <c r="V287" s="366"/>
      <c r="W287" s="408"/>
      <c r="X287" s="409"/>
      <c r="Y287" s="185"/>
    </row>
    <row r="288" spans="1:25" ht="24.75" customHeight="1" thickBot="1" x14ac:dyDescent="0.3">
      <c r="A288" s="123">
        <v>2731</v>
      </c>
      <c r="B288" s="134" t="s">
        <v>221</v>
      </c>
      <c r="C288" s="124">
        <v>3</v>
      </c>
      <c r="D288" s="125">
        <v>1</v>
      </c>
      <c r="E288" s="175" t="s">
        <v>874</v>
      </c>
      <c r="F288" s="176"/>
      <c r="G288" s="197">
        <f>SUM(H288:I288)</f>
        <v>0</v>
      </c>
      <c r="H288" s="198"/>
      <c r="I288" s="199"/>
      <c r="J288" s="370">
        <f>SUM(K288:L288)</f>
        <v>0</v>
      </c>
      <c r="K288" s="198"/>
      <c r="L288" s="376"/>
      <c r="M288" s="197">
        <f>SUM(N288:O288)</f>
        <v>0</v>
      </c>
      <c r="N288" s="198"/>
      <c r="O288" s="199"/>
      <c r="P288" s="170">
        <f t="shared" si="157"/>
        <v>0</v>
      </c>
      <c r="Q288" s="170">
        <f t="shared" si="158"/>
        <v>0</v>
      </c>
      <c r="R288" s="170">
        <f t="shared" si="159"/>
        <v>0</v>
      </c>
      <c r="S288" s="197">
        <f>SUM(T288:U288)</f>
        <v>0</v>
      </c>
      <c r="T288" s="389"/>
      <c r="U288" s="416"/>
      <c r="V288" s="370">
        <f>SUM(W288:X288)</f>
        <v>0</v>
      </c>
      <c r="W288" s="389"/>
      <c r="X288" s="416"/>
      <c r="Y288" s="180"/>
    </row>
    <row r="289" spans="1:25" ht="23.25" customHeight="1" thickBot="1" x14ac:dyDescent="0.3">
      <c r="A289" s="123">
        <v>2732</v>
      </c>
      <c r="B289" s="134" t="s">
        <v>221</v>
      </c>
      <c r="C289" s="124">
        <v>3</v>
      </c>
      <c r="D289" s="125">
        <v>2</v>
      </c>
      <c r="E289" s="175" t="s">
        <v>875</v>
      </c>
      <c r="F289" s="176"/>
      <c r="G289" s="197">
        <f>SUM(H289:I289)</f>
        <v>0</v>
      </c>
      <c r="H289" s="198"/>
      <c r="I289" s="199"/>
      <c r="J289" s="370">
        <f>SUM(K289:L289)</f>
        <v>0</v>
      </c>
      <c r="K289" s="198"/>
      <c r="L289" s="376"/>
      <c r="M289" s="197">
        <f>SUM(N289:O289)</f>
        <v>0</v>
      </c>
      <c r="N289" s="198"/>
      <c r="O289" s="199"/>
      <c r="P289" s="170">
        <f t="shared" si="157"/>
        <v>0</v>
      </c>
      <c r="Q289" s="170">
        <f t="shared" si="158"/>
        <v>0</v>
      </c>
      <c r="R289" s="170">
        <f t="shared" si="159"/>
        <v>0</v>
      </c>
      <c r="S289" s="197">
        <f>SUM(T289:U289)</f>
        <v>0</v>
      </c>
      <c r="T289" s="389"/>
      <c r="U289" s="416"/>
      <c r="V289" s="370">
        <f>SUM(W289:X289)</f>
        <v>0</v>
      </c>
      <c r="W289" s="389"/>
      <c r="X289" s="416"/>
      <c r="Y289" s="180"/>
    </row>
    <row r="290" spans="1:25" ht="26.25" customHeight="1" thickBot="1" x14ac:dyDescent="0.3">
      <c r="A290" s="123">
        <v>2733</v>
      </c>
      <c r="B290" s="134" t="s">
        <v>221</v>
      </c>
      <c r="C290" s="124">
        <v>3</v>
      </c>
      <c r="D290" s="125">
        <v>3</v>
      </c>
      <c r="E290" s="175" t="s">
        <v>876</v>
      </c>
      <c r="F290" s="176"/>
      <c r="G290" s="197">
        <f>SUM(H290:I290)</f>
        <v>0</v>
      </c>
      <c r="H290" s="198"/>
      <c r="I290" s="199"/>
      <c r="J290" s="370">
        <f>SUM(K290:L290)</f>
        <v>0</v>
      </c>
      <c r="K290" s="198"/>
      <c r="L290" s="376"/>
      <c r="M290" s="197">
        <f>SUM(N290:O290)</f>
        <v>0</v>
      </c>
      <c r="N290" s="198"/>
      <c r="O290" s="199"/>
      <c r="P290" s="170">
        <f t="shared" si="157"/>
        <v>0</v>
      </c>
      <c r="Q290" s="170">
        <f t="shared" si="158"/>
        <v>0</v>
      </c>
      <c r="R290" s="170">
        <f t="shared" si="159"/>
        <v>0</v>
      </c>
      <c r="S290" s="197">
        <f>SUM(T290:U290)</f>
        <v>0</v>
      </c>
      <c r="T290" s="389"/>
      <c r="U290" s="416"/>
      <c r="V290" s="370">
        <f>SUM(W290:X290)</f>
        <v>0</v>
      </c>
      <c r="W290" s="389"/>
      <c r="X290" s="416"/>
      <c r="Y290" s="180"/>
    </row>
    <row r="291" spans="1:25" ht="39" customHeight="1" thickBot="1" x14ac:dyDescent="0.3">
      <c r="A291" s="123">
        <v>2734</v>
      </c>
      <c r="B291" s="134" t="s">
        <v>221</v>
      </c>
      <c r="C291" s="124">
        <v>3</v>
      </c>
      <c r="D291" s="125">
        <v>4</v>
      </c>
      <c r="E291" s="175" t="s">
        <v>877</v>
      </c>
      <c r="F291" s="176"/>
      <c r="G291" s="197">
        <f>SUM(H291:I291)</f>
        <v>0</v>
      </c>
      <c r="H291" s="198"/>
      <c r="I291" s="199"/>
      <c r="J291" s="370">
        <f>SUM(K291:L291)</f>
        <v>0</v>
      </c>
      <c r="K291" s="198"/>
      <c r="L291" s="376"/>
      <c r="M291" s="197">
        <f>SUM(N291:O291)</f>
        <v>0</v>
      </c>
      <c r="N291" s="198"/>
      <c r="O291" s="199"/>
      <c r="P291" s="170">
        <f t="shared" si="157"/>
        <v>0</v>
      </c>
      <c r="Q291" s="170">
        <f t="shared" si="158"/>
        <v>0</v>
      </c>
      <c r="R291" s="170">
        <f t="shared" si="159"/>
        <v>0</v>
      </c>
      <c r="S291" s="197">
        <f>SUM(T291:U291)</f>
        <v>0</v>
      </c>
      <c r="T291" s="389"/>
      <c r="U291" s="416"/>
      <c r="V291" s="370">
        <f>SUM(W291:X291)</f>
        <v>0</v>
      </c>
      <c r="W291" s="389"/>
      <c r="X291" s="416"/>
      <c r="Y291" s="180"/>
    </row>
    <row r="292" spans="1:25" ht="26.25" customHeight="1" x14ac:dyDescent="0.25">
      <c r="A292" s="137">
        <v>2740</v>
      </c>
      <c r="B292" s="138" t="s">
        <v>221</v>
      </c>
      <c r="C292" s="135">
        <v>4</v>
      </c>
      <c r="D292" s="136">
        <v>0</v>
      </c>
      <c r="E292" s="181" t="s">
        <v>878</v>
      </c>
      <c r="F292" s="166"/>
      <c r="G292" s="182">
        <f t="shared" ref="G292:O292" si="162">SUM(G294)</f>
        <v>0</v>
      </c>
      <c r="H292" s="183">
        <f t="shared" si="162"/>
        <v>0</v>
      </c>
      <c r="I292" s="184">
        <f t="shared" si="162"/>
        <v>0</v>
      </c>
      <c r="J292" s="367">
        <f t="shared" si="162"/>
        <v>0</v>
      </c>
      <c r="K292" s="183">
        <f t="shared" si="162"/>
        <v>0</v>
      </c>
      <c r="L292" s="375">
        <f t="shared" si="162"/>
        <v>0</v>
      </c>
      <c r="M292" s="182">
        <f t="shared" si="162"/>
        <v>0</v>
      </c>
      <c r="N292" s="183">
        <f t="shared" si="162"/>
        <v>0</v>
      </c>
      <c r="O292" s="184">
        <f t="shared" si="162"/>
        <v>0</v>
      </c>
      <c r="P292" s="170">
        <f t="shared" si="157"/>
        <v>0</v>
      </c>
      <c r="Q292" s="170">
        <f t="shared" si="158"/>
        <v>0</v>
      </c>
      <c r="R292" s="170">
        <f t="shared" si="159"/>
        <v>0</v>
      </c>
      <c r="S292" s="182">
        <f t="shared" ref="S292:X292" si="163">SUM(S294)</f>
        <v>0</v>
      </c>
      <c r="T292" s="410">
        <f t="shared" si="163"/>
        <v>0</v>
      </c>
      <c r="U292" s="415">
        <f t="shared" si="163"/>
        <v>0</v>
      </c>
      <c r="V292" s="367">
        <f t="shared" si="163"/>
        <v>0</v>
      </c>
      <c r="W292" s="410">
        <f t="shared" si="163"/>
        <v>0</v>
      </c>
      <c r="X292" s="415">
        <f t="shared" si="163"/>
        <v>0</v>
      </c>
      <c r="Y292" s="180"/>
    </row>
    <row r="293" spans="1:25" s="126" customFormat="1" ht="19.5" customHeight="1" x14ac:dyDescent="0.25">
      <c r="A293" s="123"/>
      <c r="B293" s="119"/>
      <c r="C293" s="124"/>
      <c r="D293" s="125"/>
      <c r="E293" s="175" t="s">
        <v>193</v>
      </c>
      <c r="F293" s="176"/>
      <c r="G293" s="177"/>
      <c r="H293" s="178"/>
      <c r="I293" s="179"/>
      <c r="J293" s="366"/>
      <c r="K293" s="178"/>
      <c r="L293" s="287"/>
      <c r="M293" s="177"/>
      <c r="N293" s="178"/>
      <c r="O293" s="179"/>
      <c r="P293" s="170"/>
      <c r="Q293" s="170"/>
      <c r="R293" s="170"/>
      <c r="S293" s="177"/>
      <c r="T293" s="408"/>
      <c r="U293" s="409"/>
      <c r="V293" s="366"/>
      <c r="W293" s="408"/>
      <c r="X293" s="409"/>
      <c r="Y293" s="185"/>
    </row>
    <row r="294" spans="1:25" ht="27.75" customHeight="1" thickBot="1" x14ac:dyDescent="0.3">
      <c r="A294" s="123">
        <v>2741</v>
      </c>
      <c r="B294" s="134" t="s">
        <v>221</v>
      </c>
      <c r="C294" s="124">
        <v>4</v>
      </c>
      <c r="D294" s="125">
        <v>1</v>
      </c>
      <c r="E294" s="175" t="s">
        <v>878</v>
      </c>
      <c r="F294" s="176"/>
      <c r="G294" s="197">
        <f>SUM(H294:I294)</f>
        <v>0</v>
      </c>
      <c r="H294" s="198"/>
      <c r="I294" s="199"/>
      <c r="J294" s="370">
        <f>SUM(K294:L294)</f>
        <v>0</v>
      </c>
      <c r="K294" s="198"/>
      <c r="L294" s="376"/>
      <c r="M294" s="197">
        <f>SUM(N294:O294)</f>
        <v>0</v>
      </c>
      <c r="N294" s="198"/>
      <c r="O294" s="199"/>
      <c r="P294" s="170">
        <f t="shared" si="157"/>
        <v>0</v>
      </c>
      <c r="Q294" s="170">
        <f t="shared" si="158"/>
        <v>0</v>
      </c>
      <c r="R294" s="170">
        <f t="shared" si="159"/>
        <v>0</v>
      </c>
      <c r="S294" s="197">
        <f>SUM(T294:U294)</f>
        <v>0</v>
      </c>
      <c r="T294" s="389"/>
      <c r="U294" s="416"/>
      <c r="V294" s="370">
        <f>SUM(W294:X294)</f>
        <v>0</v>
      </c>
      <c r="W294" s="389"/>
      <c r="X294" s="416"/>
      <c r="Y294" s="180"/>
    </row>
    <row r="295" spans="1:25" ht="39.75" customHeight="1" x14ac:dyDescent="0.25">
      <c r="A295" s="137">
        <v>2750</v>
      </c>
      <c r="B295" s="138" t="s">
        <v>221</v>
      </c>
      <c r="C295" s="135">
        <v>5</v>
      </c>
      <c r="D295" s="136">
        <v>0</v>
      </c>
      <c r="E295" s="181" t="s">
        <v>879</v>
      </c>
      <c r="F295" s="166"/>
      <c r="G295" s="182">
        <f t="shared" ref="G295:O295" si="164">SUM(G297)</f>
        <v>0</v>
      </c>
      <c r="H295" s="183">
        <f t="shared" si="164"/>
        <v>0</v>
      </c>
      <c r="I295" s="184">
        <f t="shared" si="164"/>
        <v>0</v>
      </c>
      <c r="J295" s="367">
        <f t="shared" si="164"/>
        <v>0</v>
      </c>
      <c r="K295" s="183">
        <f t="shared" si="164"/>
        <v>0</v>
      </c>
      <c r="L295" s="375">
        <f t="shared" si="164"/>
        <v>0</v>
      </c>
      <c r="M295" s="182">
        <f t="shared" si="164"/>
        <v>0</v>
      </c>
      <c r="N295" s="183">
        <f t="shared" si="164"/>
        <v>0</v>
      </c>
      <c r="O295" s="184">
        <f t="shared" si="164"/>
        <v>0</v>
      </c>
      <c r="P295" s="170">
        <f t="shared" si="157"/>
        <v>0</v>
      </c>
      <c r="Q295" s="170">
        <f t="shared" si="158"/>
        <v>0</v>
      </c>
      <c r="R295" s="170">
        <f t="shared" si="159"/>
        <v>0</v>
      </c>
      <c r="S295" s="182">
        <f t="shared" ref="S295:X295" si="165">SUM(S297)</f>
        <v>0</v>
      </c>
      <c r="T295" s="410">
        <f t="shared" si="165"/>
        <v>0</v>
      </c>
      <c r="U295" s="415">
        <f t="shared" si="165"/>
        <v>0</v>
      </c>
      <c r="V295" s="367">
        <f t="shared" si="165"/>
        <v>0</v>
      </c>
      <c r="W295" s="410">
        <f t="shared" si="165"/>
        <v>0</v>
      </c>
      <c r="X295" s="415">
        <f t="shared" si="165"/>
        <v>0</v>
      </c>
      <c r="Y295" s="180"/>
    </row>
    <row r="296" spans="1:25" s="126" customFormat="1" ht="17.25" customHeight="1" x14ac:dyDescent="0.25">
      <c r="A296" s="123"/>
      <c r="B296" s="119"/>
      <c r="C296" s="124"/>
      <c r="D296" s="125"/>
      <c r="E296" s="175" t="s">
        <v>193</v>
      </c>
      <c r="F296" s="176"/>
      <c r="G296" s="177"/>
      <c r="H296" s="178"/>
      <c r="I296" s="179"/>
      <c r="J296" s="366"/>
      <c r="K296" s="178"/>
      <c r="L296" s="287"/>
      <c r="M296" s="177"/>
      <c r="N296" s="178"/>
      <c r="O296" s="179"/>
      <c r="P296" s="170"/>
      <c r="Q296" s="170"/>
      <c r="R296" s="170"/>
      <c r="S296" s="177"/>
      <c r="T296" s="408"/>
      <c r="U296" s="409"/>
      <c r="V296" s="366"/>
      <c r="W296" s="408"/>
      <c r="X296" s="409"/>
      <c r="Y296" s="185"/>
    </row>
    <row r="297" spans="1:25" ht="37.5" customHeight="1" thickBot="1" x14ac:dyDescent="0.3">
      <c r="A297" s="123">
        <v>2751</v>
      </c>
      <c r="B297" s="134" t="s">
        <v>221</v>
      </c>
      <c r="C297" s="124">
        <v>5</v>
      </c>
      <c r="D297" s="125">
        <v>1</v>
      </c>
      <c r="E297" s="175" t="s">
        <v>879</v>
      </c>
      <c r="F297" s="176"/>
      <c r="G297" s="197">
        <f>SUM(H297:I297)</f>
        <v>0</v>
      </c>
      <c r="H297" s="198"/>
      <c r="I297" s="199"/>
      <c r="J297" s="370">
        <f>SUM(K297:L297)</f>
        <v>0</v>
      </c>
      <c r="K297" s="198"/>
      <c r="L297" s="376"/>
      <c r="M297" s="197">
        <f>SUM(N297:O297)</f>
        <v>0</v>
      </c>
      <c r="N297" s="198"/>
      <c r="O297" s="199"/>
      <c r="P297" s="170">
        <f t="shared" si="157"/>
        <v>0</v>
      </c>
      <c r="Q297" s="170">
        <f t="shared" si="158"/>
        <v>0</v>
      </c>
      <c r="R297" s="170">
        <f t="shared" si="159"/>
        <v>0</v>
      </c>
      <c r="S297" s="197">
        <f>SUM(T297:U297)</f>
        <v>0</v>
      </c>
      <c r="T297" s="389"/>
      <c r="U297" s="416"/>
      <c r="V297" s="370">
        <f>SUM(W297:X297)</f>
        <v>0</v>
      </c>
      <c r="W297" s="389"/>
      <c r="X297" s="416"/>
      <c r="Y297" s="180"/>
    </row>
    <row r="298" spans="1:25" ht="26.25" customHeight="1" x14ac:dyDescent="0.25">
      <c r="A298" s="137">
        <v>2760</v>
      </c>
      <c r="B298" s="138" t="s">
        <v>221</v>
      </c>
      <c r="C298" s="135">
        <v>6</v>
      </c>
      <c r="D298" s="136">
        <v>0</v>
      </c>
      <c r="E298" s="181" t="s">
        <v>224</v>
      </c>
      <c r="F298" s="166"/>
      <c r="G298" s="182">
        <f t="shared" ref="G298:O298" si="166">SUM(G300:G301)</f>
        <v>0</v>
      </c>
      <c r="H298" s="183">
        <f t="shared" si="166"/>
        <v>0</v>
      </c>
      <c r="I298" s="184">
        <f t="shared" si="166"/>
        <v>0</v>
      </c>
      <c r="J298" s="367">
        <f t="shared" si="166"/>
        <v>0</v>
      </c>
      <c r="K298" s="183">
        <f t="shared" si="166"/>
        <v>0</v>
      </c>
      <c r="L298" s="375">
        <f t="shared" si="166"/>
        <v>0</v>
      </c>
      <c r="M298" s="182">
        <f t="shared" si="166"/>
        <v>0</v>
      </c>
      <c r="N298" s="183">
        <f t="shared" si="166"/>
        <v>0</v>
      </c>
      <c r="O298" s="184">
        <f t="shared" si="166"/>
        <v>0</v>
      </c>
      <c r="P298" s="170">
        <f t="shared" si="157"/>
        <v>0</v>
      </c>
      <c r="Q298" s="170">
        <f t="shared" si="158"/>
        <v>0</v>
      </c>
      <c r="R298" s="170">
        <f t="shared" si="159"/>
        <v>0</v>
      </c>
      <c r="S298" s="182">
        <f t="shared" ref="S298:X298" si="167">SUM(S300:S301)</f>
        <v>0</v>
      </c>
      <c r="T298" s="410">
        <f t="shared" si="167"/>
        <v>0</v>
      </c>
      <c r="U298" s="415">
        <f t="shared" si="167"/>
        <v>0</v>
      </c>
      <c r="V298" s="367">
        <f t="shared" si="167"/>
        <v>0</v>
      </c>
      <c r="W298" s="410">
        <f t="shared" si="167"/>
        <v>0</v>
      </c>
      <c r="X298" s="415">
        <f t="shared" si="167"/>
        <v>0</v>
      </c>
      <c r="Y298" s="180"/>
    </row>
    <row r="299" spans="1:25" s="126" customFormat="1" ht="16.5" customHeight="1" x14ac:dyDescent="0.25">
      <c r="A299" s="123"/>
      <c r="B299" s="119"/>
      <c r="C299" s="124"/>
      <c r="D299" s="125"/>
      <c r="E299" s="175" t="s">
        <v>193</v>
      </c>
      <c r="F299" s="176"/>
      <c r="G299" s="177"/>
      <c r="H299" s="178"/>
      <c r="I299" s="179"/>
      <c r="J299" s="366"/>
      <c r="K299" s="178"/>
      <c r="L299" s="287"/>
      <c r="M299" s="177"/>
      <c r="N299" s="178"/>
      <c r="O299" s="179"/>
      <c r="P299" s="170"/>
      <c r="Q299" s="170"/>
      <c r="R299" s="170"/>
      <c r="S299" s="177"/>
      <c r="T299" s="408"/>
      <c r="U299" s="409"/>
      <c r="V299" s="366"/>
      <c r="W299" s="408"/>
      <c r="X299" s="409"/>
      <c r="Y299" s="185"/>
    </row>
    <row r="300" spans="1:25" ht="21.75" thickBot="1" x14ac:dyDescent="0.3">
      <c r="A300" s="123">
        <v>2761</v>
      </c>
      <c r="B300" s="134" t="s">
        <v>221</v>
      </c>
      <c r="C300" s="124">
        <v>6</v>
      </c>
      <c r="D300" s="125">
        <v>1</v>
      </c>
      <c r="E300" s="175" t="s">
        <v>225</v>
      </c>
      <c r="F300" s="176"/>
      <c r="G300" s="197">
        <f>SUM(H300:I300)</f>
        <v>0</v>
      </c>
      <c r="H300" s="198"/>
      <c r="I300" s="199"/>
      <c r="J300" s="370">
        <f>SUM(K300:L300)</f>
        <v>0</v>
      </c>
      <c r="K300" s="198"/>
      <c r="L300" s="376"/>
      <c r="M300" s="197">
        <f>SUM(N300:O300)</f>
        <v>0</v>
      </c>
      <c r="N300" s="198"/>
      <c r="O300" s="199"/>
      <c r="P300" s="170">
        <f t="shared" si="157"/>
        <v>0</v>
      </c>
      <c r="Q300" s="170">
        <f t="shared" si="158"/>
        <v>0</v>
      </c>
      <c r="R300" s="170">
        <f t="shared" si="159"/>
        <v>0</v>
      </c>
      <c r="S300" s="197">
        <f>SUM(T300:U300)</f>
        <v>0</v>
      </c>
      <c r="T300" s="389"/>
      <c r="U300" s="416"/>
      <c r="V300" s="370">
        <f>SUM(W300:X300)</f>
        <v>0</v>
      </c>
      <c r="W300" s="389"/>
      <c r="X300" s="416"/>
      <c r="Y300" s="180"/>
    </row>
    <row r="301" spans="1:25" ht="23.25" customHeight="1" thickBot="1" x14ac:dyDescent="0.3">
      <c r="A301" s="123">
        <v>2762</v>
      </c>
      <c r="B301" s="134" t="s">
        <v>221</v>
      </c>
      <c r="C301" s="124">
        <v>6</v>
      </c>
      <c r="D301" s="125">
        <v>2</v>
      </c>
      <c r="E301" s="175" t="s">
        <v>224</v>
      </c>
      <c r="F301" s="176"/>
      <c r="G301" s="197">
        <f>SUM(H301:I301)</f>
        <v>0</v>
      </c>
      <c r="H301" s="198"/>
      <c r="I301" s="199"/>
      <c r="J301" s="370">
        <f>SUM(K301:L301)</f>
        <v>0</v>
      </c>
      <c r="K301" s="198"/>
      <c r="L301" s="376"/>
      <c r="M301" s="197">
        <f>SUM(N301:O301)</f>
        <v>0</v>
      </c>
      <c r="N301" s="198"/>
      <c r="O301" s="199"/>
      <c r="P301" s="170">
        <f t="shared" si="157"/>
        <v>0</v>
      </c>
      <c r="Q301" s="170">
        <f t="shared" si="158"/>
        <v>0</v>
      </c>
      <c r="R301" s="170">
        <f t="shared" si="159"/>
        <v>0</v>
      </c>
      <c r="S301" s="197">
        <f>SUM(T301:U301)</f>
        <v>0</v>
      </c>
      <c r="T301" s="389"/>
      <c r="U301" s="416"/>
      <c r="V301" s="370">
        <f>SUM(W301:X301)</f>
        <v>0</v>
      </c>
      <c r="W301" s="389"/>
      <c r="X301" s="416"/>
      <c r="Y301" s="180"/>
    </row>
    <row r="302" spans="1:25" s="122" customFormat="1" ht="37.5" customHeight="1" x14ac:dyDescent="0.15">
      <c r="A302" s="123">
        <v>2800</v>
      </c>
      <c r="B302" s="134" t="s">
        <v>226</v>
      </c>
      <c r="C302" s="135">
        <v>0</v>
      </c>
      <c r="D302" s="136">
        <v>0</v>
      </c>
      <c r="E302" s="181" t="s">
        <v>973</v>
      </c>
      <c r="F302" s="166"/>
      <c r="G302" s="182">
        <f t="shared" ref="G302:O302" si="168">SUM(G304,G307,G325,G331,G336,G339)</f>
        <v>211787.8</v>
      </c>
      <c r="H302" s="183">
        <f t="shared" si="168"/>
        <v>123430.5</v>
      </c>
      <c r="I302" s="184">
        <f t="shared" si="168"/>
        <v>88357.3</v>
      </c>
      <c r="J302" s="367">
        <f t="shared" si="168"/>
        <v>129504.1</v>
      </c>
      <c r="K302" s="183">
        <f t="shared" si="168"/>
        <v>90703.6</v>
      </c>
      <c r="L302" s="375">
        <f t="shared" si="168"/>
        <v>38800.5</v>
      </c>
      <c r="M302" s="182">
        <f t="shared" si="168"/>
        <v>135980</v>
      </c>
      <c r="N302" s="183">
        <f t="shared" si="168"/>
        <v>95240</v>
      </c>
      <c r="O302" s="184">
        <f t="shared" si="168"/>
        <v>40740</v>
      </c>
      <c r="P302" s="170">
        <f t="shared" si="157"/>
        <v>6475.8999999999942</v>
      </c>
      <c r="Q302" s="170">
        <f t="shared" si="158"/>
        <v>4536.3999999999942</v>
      </c>
      <c r="R302" s="170">
        <f t="shared" si="159"/>
        <v>1939.5</v>
      </c>
      <c r="S302" s="182">
        <f t="shared" ref="S302:X302" si="169">SUM(S304,S307,S325,S331,S336,S339)</f>
        <v>142779</v>
      </c>
      <c r="T302" s="410">
        <f t="shared" si="169"/>
        <v>100002</v>
      </c>
      <c r="U302" s="415">
        <f t="shared" si="169"/>
        <v>42777</v>
      </c>
      <c r="V302" s="182">
        <f t="shared" si="169"/>
        <v>149918</v>
      </c>
      <c r="W302" s="410">
        <f t="shared" si="169"/>
        <v>105003</v>
      </c>
      <c r="X302" s="415">
        <f t="shared" si="169"/>
        <v>44915</v>
      </c>
      <c r="Y302" s="131"/>
    </row>
    <row r="303" spans="1:25" ht="16.5" customHeight="1" x14ac:dyDescent="0.25">
      <c r="A303" s="118"/>
      <c r="B303" s="119"/>
      <c r="C303" s="120"/>
      <c r="D303" s="121"/>
      <c r="E303" s="175" t="s">
        <v>5</v>
      </c>
      <c r="F303" s="176"/>
      <c r="G303" s="206"/>
      <c r="H303" s="207"/>
      <c r="I303" s="208"/>
      <c r="J303" s="371"/>
      <c r="K303" s="207"/>
      <c r="L303" s="317"/>
      <c r="M303" s="206"/>
      <c r="N303" s="207"/>
      <c r="O303" s="208"/>
      <c r="P303" s="170"/>
      <c r="Q303" s="170"/>
      <c r="R303" s="170"/>
      <c r="S303" s="206"/>
      <c r="T303" s="421"/>
      <c r="U303" s="390"/>
      <c r="V303" s="371"/>
      <c r="W303" s="421"/>
      <c r="X303" s="390"/>
      <c r="Y303" s="180"/>
    </row>
    <row r="304" spans="1:25" ht="18.75" customHeight="1" x14ac:dyDescent="0.25">
      <c r="A304" s="123">
        <v>2810</v>
      </c>
      <c r="B304" s="134" t="s">
        <v>226</v>
      </c>
      <c r="C304" s="124">
        <v>1</v>
      </c>
      <c r="D304" s="125">
        <v>0</v>
      </c>
      <c r="E304" s="175" t="s">
        <v>227</v>
      </c>
      <c r="F304" s="176"/>
      <c r="G304" s="177">
        <f t="shared" ref="G304:O304" si="170">SUM(G306)</f>
        <v>3019.8</v>
      </c>
      <c r="H304" s="178">
        <f t="shared" si="170"/>
        <v>3019.8</v>
      </c>
      <c r="I304" s="179">
        <f t="shared" si="170"/>
        <v>0</v>
      </c>
      <c r="J304" s="366">
        <f t="shared" si="170"/>
        <v>1000</v>
      </c>
      <c r="K304" s="178">
        <f t="shared" si="170"/>
        <v>1000</v>
      </c>
      <c r="L304" s="287">
        <f t="shared" si="170"/>
        <v>0</v>
      </c>
      <c r="M304" s="177">
        <f t="shared" si="170"/>
        <v>1050</v>
      </c>
      <c r="N304" s="178">
        <f t="shared" si="170"/>
        <v>1050</v>
      </c>
      <c r="O304" s="179">
        <f t="shared" si="170"/>
        <v>0</v>
      </c>
      <c r="P304" s="170">
        <f t="shared" si="157"/>
        <v>50</v>
      </c>
      <c r="Q304" s="170">
        <f t="shared" si="158"/>
        <v>50</v>
      </c>
      <c r="R304" s="170">
        <f t="shared" si="159"/>
        <v>0</v>
      </c>
      <c r="S304" s="177">
        <f t="shared" ref="S304:X304" si="171">SUM(S306)</f>
        <v>1103</v>
      </c>
      <c r="T304" s="408">
        <f t="shared" si="171"/>
        <v>1103</v>
      </c>
      <c r="U304" s="409">
        <f t="shared" si="171"/>
        <v>0</v>
      </c>
      <c r="V304" s="366">
        <f t="shared" si="171"/>
        <v>1158</v>
      </c>
      <c r="W304" s="408">
        <f t="shared" si="171"/>
        <v>1158</v>
      </c>
      <c r="X304" s="409">
        <f t="shared" si="171"/>
        <v>0</v>
      </c>
      <c r="Y304" s="180"/>
    </row>
    <row r="305" spans="1:25" s="126" customFormat="1" ht="17.25" customHeight="1" x14ac:dyDescent="0.25">
      <c r="A305" s="123"/>
      <c r="B305" s="119"/>
      <c r="C305" s="124"/>
      <c r="D305" s="125"/>
      <c r="E305" s="175" t="s">
        <v>193</v>
      </c>
      <c r="F305" s="176"/>
      <c r="G305" s="177"/>
      <c r="H305" s="178"/>
      <c r="I305" s="179"/>
      <c r="J305" s="366"/>
      <c r="K305" s="178"/>
      <c r="L305" s="287"/>
      <c r="M305" s="177"/>
      <c r="N305" s="178"/>
      <c r="O305" s="179"/>
      <c r="P305" s="170"/>
      <c r="Q305" s="170"/>
      <c r="R305" s="170"/>
      <c r="S305" s="177"/>
      <c r="T305" s="408"/>
      <c r="U305" s="409"/>
      <c r="V305" s="366"/>
      <c r="W305" s="408"/>
      <c r="X305" s="409"/>
      <c r="Y305" s="185"/>
    </row>
    <row r="306" spans="1:25" ht="25.5" customHeight="1" thickBot="1" x14ac:dyDescent="0.3">
      <c r="A306" s="123">
        <v>2811</v>
      </c>
      <c r="B306" s="134" t="s">
        <v>226</v>
      </c>
      <c r="C306" s="124">
        <v>1</v>
      </c>
      <c r="D306" s="125">
        <v>1</v>
      </c>
      <c r="E306" s="175" t="s">
        <v>1059</v>
      </c>
      <c r="F306" s="176"/>
      <c r="G306" s="197">
        <f>SUM(H306:I306)</f>
        <v>3019.8</v>
      </c>
      <c r="H306" s="198">
        <v>3019.8</v>
      </c>
      <c r="I306" s="201"/>
      <c r="J306" s="370">
        <f>SUM(K306:L306)</f>
        <v>1000</v>
      </c>
      <c r="K306" s="198">
        <v>1000</v>
      </c>
      <c r="L306" s="378">
        <v>0</v>
      </c>
      <c r="M306" s="197">
        <f>SUM(N306:O306)</f>
        <v>1050</v>
      </c>
      <c r="N306" s="198">
        <v>1050</v>
      </c>
      <c r="O306" s="201">
        <v>0</v>
      </c>
      <c r="P306" s="170">
        <f t="shared" si="157"/>
        <v>50</v>
      </c>
      <c r="Q306" s="170">
        <f t="shared" si="158"/>
        <v>50</v>
      </c>
      <c r="R306" s="170">
        <f t="shared" si="159"/>
        <v>0</v>
      </c>
      <c r="S306" s="197">
        <f>SUM(T306:U306)</f>
        <v>1103</v>
      </c>
      <c r="T306" s="389">
        <v>1103</v>
      </c>
      <c r="U306" s="418"/>
      <c r="V306" s="370">
        <f>SUM(W306:X306)</f>
        <v>1158</v>
      </c>
      <c r="W306" s="389">
        <v>1158</v>
      </c>
      <c r="X306" s="418"/>
      <c r="Y306" s="180"/>
    </row>
    <row r="307" spans="1:25" ht="17.25" customHeight="1" x14ac:dyDescent="0.25">
      <c r="A307" s="137">
        <v>2820</v>
      </c>
      <c r="B307" s="138" t="s">
        <v>226</v>
      </c>
      <c r="C307" s="135">
        <v>2</v>
      </c>
      <c r="D307" s="136">
        <v>0</v>
      </c>
      <c r="E307" s="181" t="s">
        <v>228</v>
      </c>
      <c r="F307" s="166"/>
      <c r="G307" s="182">
        <f>SUM(H307:I307)</f>
        <v>208768</v>
      </c>
      <c r="H307" s="183">
        <f>SUM(H309,H312,H313,H317,H320,H321,H322)</f>
        <v>120410.7</v>
      </c>
      <c r="I307" s="209">
        <f>SUM(I309,I312,I313,I317,I320,I321,I322)</f>
        <v>88357.3</v>
      </c>
      <c r="J307" s="367">
        <f>SUM(K307:L307)</f>
        <v>128504.1</v>
      </c>
      <c r="K307" s="183">
        <f>SUM(K309,K312,K313,K317,K320,K321,K322)</f>
        <v>89703.6</v>
      </c>
      <c r="L307" s="381">
        <f>SUM(L309,L312,L313,L317,L320,L321,L322)</f>
        <v>38800.5</v>
      </c>
      <c r="M307" s="182">
        <f>SUM(N307:O307)</f>
        <v>134930</v>
      </c>
      <c r="N307" s="183">
        <f>SUM(N309,N312,N313,N317,N320,N321,N322)</f>
        <v>94190</v>
      </c>
      <c r="O307" s="209">
        <f>SUM(O309,O312,O313,O317,O320,O321,O322)</f>
        <v>40740</v>
      </c>
      <c r="P307" s="170">
        <f t="shared" si="157"/>
        <v>6425.8999999999942</v>
      </c>
      <c r="Q307" s="170">
        <f t="shared" si="158"/>
        <v>4486.3999999999942</v>
      </c>
      <c r="R307" s="170">
        <f t="shared" si="159"/>
        <v>1939.5</v>
      </c>
      <c r="S307" s="182">
        <f>SUM(T307:U307)</f>
        <v>141676</v>
      </c>
      <c r="T307" s="410">
        <f>SUM(T309,T312,T313,T317,T320,T321,T322)</f>
        <v>98899</v>
      </c>
      <c r="U307" s="411">
        <f>SUM(U309,U312,U313,U317,U320,U321,U322)</f>
        <v>42777</v>
      </c>
      <c r="V307" s="367">
        <f>SUM(W307:X307)</f>
        <v>148760</v>
      </c>
      <c r="W307" s="410">
        <f>SUM(W309,W312,W313,W317,W320,W321,W322)</f>
        <v>103845</v>
      </c>
      <c r="X307" s="411">
        <f>SUM(X309,X312,X313,X317,X320,X321,X322)</f>
        <v>44915</v>
      </c>
      <c r="Y307" s="180"/>
    </row>
    <row r="308" spans="1:25" s="126" customFormat="1" ht="15" customHeight="1" x14ac:dyDescent="0.25">
      <c r="A308" s="123"/>
      <c r="B308" s="119"/>
      <c r="C308" s="124"/>
      <c r="D308" s="125"/>
      <c r="E308" s="175" t="s">
        <v>193</v>
      </c>
      <c r="F308" s="176"/>
      <c r="G308" s="177"/>
      <c r="H308" s="178"/>
      <c r="I308" s="179"/>
      <c r="J308" s="366"/>
      <c r="K308" s="178"/>
      <c r="L308" s="287"/>
      <c r="M308" s="177"/>
      <c r="N308" s="178"/>
      <c r="O308" s="179"/>
      <c r="P308" s="170"/>
      <c r="Q308" s="170"/>
      <c r="R308" s="170"/>
      <c r="S308" s="177"/>
      <c r="T308" s="408"/>
      <c r="U308" s="409"/>
      <c r="V308" s="366"/>
      <c r="W308" s="408"/>
      <c r="X308" s="409"/>
      <c r="Y308" s="185"/>
    </row>
    <row r="309" spans="1:25" ht="16.5" thickBot="1" x14ac:dyDescent="0.3">
      <c r="A309" s="123">
        <v>2821</v>
      </c>
      <c r="B309" s="134" t="s">
        <v>226</v>
      </c>
      <c r="C309" s="124">
        <v>2</v>
      </c>
      <c r="D309" s="125">
        <v>1</v>
      </c>
      <c r="E309" s="181" t="s">
        <v>229</v>
      </c>
      <c r="F309" s="166"/>
      <c r="G309" s="197">
        <f>G310+G311</f>
        <v>0</v>
      </c>
      <c r="H309" s="198">
        <f>SUM(H310:H311)</f>
        <v>0</v>
      </c>
      <c r="I309" s="201">
        <f>SUM(I310:I311)</f>
        <v>0</v>
      </c>
      <c r="J309" s="370">
        <f>J310+J311</f>
        <v>21603</v>
      </c>
      <c r="K309" s="198">
        <f>SUM(K310:K311)</f>
        <v>21603</v>
      </c>
      <c r="L309" s="378">
        <f>SUM(L310:L311)</f>
        <v>0</v>
      </c>
      <c r="M309" s="197">
        <f>M310+M311</f>
        <v>22683</v>
      </c>
      <c r="N309" s="198">
        <f>SUM(N310:N311)</f>
        <v>22683</v>
      </c>
      <c r="O309" s="201">
        <f>SUM(O310:O311)</f>
        <v>0</v>
      </c>
      <c r="P309" s="170">
        <f t="shared" si="157"/>
        <v>1080</v>
      </c>
      <c r="Q309" s="170">
        <f t="shared" si="158"/>
        <v>1080</v>
      </c>
      <c r="R309" s="170">
        <f t="shared" si="159"/>
        <v>0</v>
      </c>
      <c r="S309" s="197">
        <f>S310+S311</f>
        <v>23817</v>
      </c>
      <c r="T309" s="389">
        <f>SUM(T310:T311)</f>
        <v>23817</v>
      </c>
      <c r="U309" s="418">
        <f>SUM(U310:U311)</f>
        <v>0</v>
      </c>
      <c r="V309" s="370">
        <f>V310+V311</f>
        <v>25008</v>
      </c>
      <c r="W309" s="389">
        <f>SUM(W310:W311)</f>
        <v>25008</v>
      </c>
      <c r="X309" s="418">
        <f>SUM(X310:X311)</f>
        <v>0</v>
      </c>
      <c r="Y309" s="180"/>
    </row>
    <row r="310" spans="1:25" ht="40.5" customHeight="1" thickBot="1" x14ac:dyDescent="0.3">
      <c r="A310" s="123"/>
      <c r="B310" s="134"/>
      <c r="C310" s="124"/>
      <c r="D310" s="125"/>
      <c r="E310" s="221" t="s">
        <v>1058</v>
      </c>
      <c r="F310" s="231">
        <v>4511</v>
      </c>
      <c r="G310" s="197">
        <f>SUM(H310:I310)</f>
        <v>0</v>
      </c>
      <c r="H310" s="178"/>
      <c r="I310" s="179"/>
      <c r="J310" s="370">
        <f t="shared" ref="J310:J316" si="172">SUM(K310:L310)</f>
        <v>21603</v>
      </c>
      <c r="K310" s="178">
        <v>21603</v>
      </c>
      <c r="L310" s="287">
        <v>0</v>
      </c>
      <c r="M310" s="197">
        <f>SUM(N310:O310)</f>
        <v>22683</v>
      </c>
      <c r="N310" s="178">
        <v>22683</v>
      </c>
      <c r="O310" s="179">
        <v>0</v>
      </c>
      <c r="P310" s="170">
        <f t="shared" si="157"/>
        <v>1080</v>
      </c>
      <c r="Q310" s="170">
        <f t="shared" si="158"/>
        <v>1080</v>
      </c>
      <c r="R310" s="170">
        <f t="shared" si="159"/>
        <v>0</v>
      </c>
      <c r="S310" s="197">
        <f>SUM(T310:U310)</f>
        <v>23817</v>
      </c>
      <c r="T310" s="408">
        <v>23817</v>
      </c>
      <c r="U310" s="409">
        <v>0</v>
      </c>
      <c r="V310" s="370">
        <f>SUM(W310:X310)</f>
        <v>25008</v>
      </c>
      <c r="W310" s="408">
        <v>25008</v>
      </c>
      <c r="X310" s="409">
        <v>0</v>
      </c>
      <c r="Y310" s="180"/>
    </row>
    <row r="311" spans="1:25" ht="16.5" thickBot="1" x14ac:dyDescent="0.3">
      <c r="A311" s="123"/>
      <c r="B311" s="134"/>
      <c r="C311" s="124"/>
      <c r="D311" s="125"/>
      <c r="E311" s="175"/>
      <c r="F311" s="176"/>
      <c r="G311" s="197">
        <f>SUM(H311:I311)</f>
        <v>0</v>
      </c>
      <c r="H311" s="178"/>
      <c r="I311" s="179"/>
      <c r="J311" s="370">
        <f t="shared" si="172"/>
        <v>0</v>
      </c>
      <c r="K311" s="178"/>
      <c r="L311" s="287"/>
      <c r="M311" s="197">
        <f>SUM(N311:O311)</f>
        <v>0</v>
      </c>
      <c r="N311" s="178"/>
      <c r="O311" s="179"/>
      <c r="P311" s="170">
        <f t="shared" si="157"/>
        <v>0</v>
      </c>
      <c r="Q311" s="170">
        <f t="shared" si="158"/>
        <v>0</v>
      </c>
      <c r="R311" s="170">
        <f t="shared" si="159"/>
        <v>0</v>
      </c>
      <c r="S311" s="197">
        <f>SUM(T311:U311)</f>
        <v>0</v>
      </c>
      <c r="T311" s="408"/>
      <c r="U311" s="409"/>
      <c r="V311" s="370">
        <f>SUM(W311:X311)</f>
        <v>0</v>
      </c>
      <c r="W311" s="408"/>
      <c r="X311" s="409"/>
      <c r="Y311" s="180"/>
    </row>
    <row r="312" spans="1:25" ht="16.5" thickBot="1" x14ac:dyDescent="0.3">
      <c r="A312" s="123">
        <v>2822</v>
      </c>
      <c r="B312" s="134" t="s">
        <v>226</v>
      </c>
      <c r="C312" s="124">
        <v>2</v>
      </c>
      <c r="D312" s="125">
        <v>2</v>
      </c>
      <c r="E312" s="175" t="s">
        <v>230</v>
      </c>
      <c r="F312" s="176"/>
      <c r="G312" s="197">
        <f>SUM(H312:I312)</f>
        <v>0</v>
      </c>
      <c r="H312" s="178"/>
      <c r="I312" s="200"/>
      <c r="J312" s="370">
        <f t="shared" si="172"/>
        <v>0</v>
      </c>
      <c r="K312" s="178"/>
      <c r="L312" s="377"/>
      <c r="M312" s="197">
        <f>SUM(N312:O312)</f>
        <v>0</v>
      </c>
      <c r="N312" s="178"/>
      <c r="O312" s="200"/>
      <c r="P312" s="170">
        <f t="shared" si="157"/>
        <v>0</v>
      </c>
      <c r="Q312" s="170">
        <f t="shared" si="158"/>
        <v>0</v>
      </c>
      <c r="R312" s="170">
        <f t="shared" si="159"/>
        <v>0</v>
      </c>
      <c r="S312" s="197">
        <f>SUM(T312:U312)</f>
        <v>0</v>
      </c>
      <c r="T312" s="408"/>
      <c r="U312" s="417"/>
      <c r="V312" s="370">
        <f>SUM(W312:X312)</f>
        <v>0</v>
      </c>
      <c r="W312" s="408"/>
      <c r="X312" s="417"/>
      <c r="Y312" s="180"/>
    </row>
    <row r="313" spans="1:25" ht="24" customHeight="1" thickBot="1" x14ac:dyDescent="0.3">
      <c r="A313" s="123">
        <v>2823</v>
      </c>
      <c r="B313" s="134" t="s">
        <v>226</v>
      </c>
      <c r="C313" s="124">
        <v>2</v>
      </c>
      <c r="D313" s="125">
        <v>3</v>
      </c>
      <c r="E313" s="175" t="s">
        <v>231</v>
      </c>
      <c r="F313" s="176"/>
      <c r="G313" s="197">
        <f>SUM(H313:I313)</f>
        <v>142370.4</v>
      </c>
      <c r="H313" s="225">
        <v>62106.6</v>
      </c>
      <c r="I313" s="226">
        <v>80263.8</v>
      </c>
      <c r="J313" s="370">
        <f t="shared" si="172"/>
        <v>88125.5</v>
      </c>
      <c r="K313" s="198">
        <f>SUM(K314:K316)</f>
        <v>49325</v>
      </c>
      <c r="L313" s="198">
        <f>SUM(L314:L316)</f>
        <v>38800.5</v>
      </c>
      <c r="M313" s="197">
        <f>SUM(N313:O313)</f>
        <v>92530</v>
      </c>
      <c r="N313" s="198">
        <f>SUM(N314:N316)</f>
        <v>51790</v>
      </c>
      <c r="O313" s="198">
        <f>SUM(O314:O316)</f>
        <v>40740</v>
      </c>
      <c r="P313" s="170">
        <f t="shared" si="157"/>
        <v>4404.5</v>
      </c>
      <c r="Q313" s="170">
        <f t="shared" si="158"/>
        <v>2465</v>
      </c>
      <c r="R313" s="170">
        <f t="shared" si="159"/>
        <v>1939.5</v>
      </c>
      <c r="S313" s="197">
        <f>SUM(T313:U313)</f>
        <v>97157</v>
      </c>
      <c r="T313" s="389">
        <f>SUM(T314:T316)</f>
        <v>54380</v>
      </c>
      <c r="U313" s="389">
        <f>SUM(U314:U316)</f>
        <v>42777</v>
      </c>
      <c r="V313" s="370">
        <f>SUM(W313:X313)</f>
        <v>102014</v>
      </c>
      <c r="W313" s="389">
        <f>SUM(W314:W316)</f>
        <v>57099</v>
      </c>
      <c r="X313" s="389">
        <f>SUM(X314:X316)</f>
        <v>44915</v>
      </c>
      <c r="Y313" s="180"/>
    </row>
    <row r="314" spans="1:25" ht="24" customHeight="1" thickBot="1" x14ac:dyDescent="0.3">
      <c r="A314" s="123"/>
      <c r="B314" s="134"/>
      <c r="C314" s="124"/>
      <c r="D314" s="125"/>
      <c r="E314" s="175" t="s">
        <v>1058</v>
      </c>
      <c r="F314" s="176">
        <v>4511</v>
      </c>
      <c r="G314" s="197"/>
      <c r="H314" s="387"/>
      <c r="I314" s="388"/>
      <c r="J314" s="370">
        <f t="shared" si="172"/>
        <v>48925</v>
      </c>
      <c r="K314" s="188">
        <v>48925</v>
      </c>
      <c r="L314" s="379">
        <v>0</v>
      </c>
      <c r="M314" s="370">
        <f>SUM(N314:O314)</f>
        <v>51370</v>
      </c>
      <c r="N314" s="387">
        <v>51370</v>
      </c>
      <c r="O314" s="388">
        <v>0</v>
      </c>
      <c r="P314" s="170"/>
      <c r="Q314" s="170"/>
      <c r="R314" s="170"/>
      <c r="S314" s="197">
        <f t="shared" ref="S314:S316" si="173">SUM(T314:U314)</f>
        <v>53939</v>
      </c>
      <c r="T314" s="419">
        <v>53939</v>
      </c>
      <c r="U314" s="422">
        <v>0</v>
      </c>
      <c r="V314" s="197">
        <f t="shared" ref="V314:V316" si="174">SUM(W314:X314)</f>
        <v>56636</v>
      </c>
      <c r="W314" s="419">
        <v>56636</v>
      </c>
      <c r="X314" s="420">
        <v>0</v>
      </c>
      <c r="Y314" s="180"/>
    </row>
    <row r="315" spans="1:25" ht="24" customHeight="1" thickBot="1" x14ac:dyDescent="0.3">
      <c r="A315" s="123"/>
      <c r="B315" s="134"/>
      <c r="C315" s="124"/>
      <c r="D315" s="125"/>
      <c r="E315" s="175" t="s">
        <v>1044</v>
      </c>
      <c r="F315" s="176">
        <v>4819</v>
      </c>
      <c r="G315" s="197"/>
      <c r="H315" s="387"/>
      <c r="I315" s="388"/>
      <c r="J315" s="370">
        <f t="shared" si="172"/>
        <v>400</v>
      </c>
      <c r="K315" s="188">
        <v>400</v>
      </c>
      <c r="L315" s="379">
        <v>0</v>
      </c>
      <c r="M315" s="370">
        <f t="shared" ref="M315:M316" si="175">SUM(N315:O315)</f>
        <v>420</v>
      </c>
      <c r="N315" s="387">
        <v>420</v>
      </c>
      <c r="O315" s="388">
        <v>0</v>
      </c>
      <c r="P315" s="170"/>
      <c r="Q315" s="170"/>
      <c r="R315" s="170"/>
      <c r="S315" s="197">
        <f t="shared" si="173"/>
        <v>441</v>
      </c>
      <c r="T315" s="419">
        <v>441</v>
      </c>
      <c r="U315" s="422">
        <v>0</v>
      </c>
      <c r="V315" s="197">
        <f t="shared" si="174"/>
        <v>463</v>
      </c>
      <c r="W315" s="419">
        <v>463</v>
      </c>
      <c r="X315" s="420">
        <v>0</v>
      </c>
      <c r="Y315" s="180"/>
    </row>
    <row r="316" spans="1:25" ht="24" customHeight="1" thickBot="1" x14ac:dyDescent="0.3">
      <c r="A316" s="123"/>
      <c r="B316" s="134"/>
      <c r="C316" s="124"/>
      <c r="D316" s="125"/>
      <c r="E316" s="175" t="s">
        <v>1037</v>
      </c>
      <c r="F316" s="176">
        <v>5113</v>
      </c>
      <c r="G316" s="197"/>
      <c r="H316" s="387"/>
      <c r="I316" s="388"/>
      <c r="J316" s="370">
        <f t="shared" si="172"/>
        <v>38800.5</v>
      </c>
      <c r="K316" s="387"/>
      <c r="L316" s="379">
        <v>38800.5</v>
      </c>
      <c r="M316" s="370">
        <f t="shared" si="175"/>
        <v>40740</v>
      </c>
      <c r="N316" s="387">
        <v>0</v>
      </c>
      <c r="O316" s="388">
        <v>40740</v>
      </c>
      <c r="P316" s="170"/>
      <c r="Q316" s="170"/>
      <c r="R316" s="170"/>
      <c r="S316" s="197">
        <f t="shared" si="173"/>
        <v>42777</v>
      </c>
      <c r="T316" s="423"/>
      <c r="U316" s="422">
        <v>42777</v>
      </c>
      <c r="V316" s="197">
        <f t="shared" si="174"/>
        <v>44915</v>
      </c>
      <c r="W316" s="423"/>
      <c r="X316" s="420">
        <v>44915</v>
      </c>
      <c r="Y316" s="180"/>
    </row>
    <row r="317" spans="1:25" ht="16.5" thickBot="1" x14ac:dyDescent="0.3">
      <c r="A317" s="123">
        <v>2824</v>
      </c>
      <c r="B317" s="134" t="s">
        <v>226</v>
      </c>
      <c r="C317" s="124">
        <v>2</v>
      </c>
      <c r="D317" s="125">
        <v>4</v>
      </c>
      <c r="E317" s="175" t="s">
        <v>232</v>
      </c>
      <c r="F317" s="176"/>
      <c r="G317" s="197">
        <f t="shared" ref="G317:G322" si="176">SUM(H317:I317)</f>
        <v>66397.600000000006</v>
      </c>
      <c r="H317" s="178">
        <v>58304.1</v>
      </c>
      <c r="I317" s="200">
        <v>8093.5</v>
      </c>
      <c r="J317" s="370">
        <f t="shared" ref="J317:J324" si="177">SUM(K317:L317)</f>
        <v>17925.599999999999</v>
      </c>
      <c r="K317" s="178">
        <f>SUM(K318:K319)</f>
        <v>17925.599999999999</v>
      </c>
      <c r="L317" s="377">
        <f>SUM(L318:L319)</f>
        <v>0</v>
      </c>
      <c r="M317" s="197">
        <f t="shared" ref="M317:M323" si="178">SUM(N317:O317)</f>
        <v>18825</v>
      </c>
      <c r="N317" s="178">
        <f>SUM(N318:N319)</f>
        <v>18825</v>
      </c>
      <c r="O317" s="200">
        <f>SUM(O318:O319)</f>
        <v>0</v>
      </c>
      <c r="P317" s="170">
        <f t="shared" si="157"/>
        <v>899.40000000000146</v>
      </c>
      <c r="Q317" s="170">
        <f t="shared" si="158"/>
        <v>899.40000000000146</v>
      </c>
      <c r="R317" s="170">
        <f t="shared" si="159"/>
        <v>0</v>
      </c>
      <c r="S317" s="197">
        <f t="shared" ref="S317:S324" si="179">SUM(T317:U317)</f>
        <v>19766</v>
      </c>
      <c r="T317" s="408">
        <f>SUM(T318:T319)</f>
        <v>19766</v>
      </c>
      <c r="U317" s="417">
        <f>SUM(U318:U319)</f>
        <v>0</v>
      </c>
      <c r="V317" s="370">
        <f t="shared" ref="V317:V324" si="180">SUM(W317:X317)</f>
        <v>20755</v>
      </c>
      <c r="W317" s="408">
        <f>SUM(W318:W319)</f>
        <v>20755</v>
      </c>
      <c r="X317" s="417">
        <f>SUM(X318:X319)</f>
        <v>0</v>
      </c>
      <c r="Y317" s="180"/>
    </row>
    <row r="318" spans="1:25" ht="16.5" thickBot="1" x14ac:dyDescent="0.3">
      <c r="A318" s="123"/>
      <c r="B318" s="134"/>
      <c r="C318" s="124"/>
      <c r="D318" s="125"/>
      <c r="E318" s="213" t="s">
        <v>924</v>
      </c>
      <c r="F318" s="215" t="s">
        <v>264</v>
      </c>
      <c r="G318" s="197">
        <f t="shared" si="176"/>
        <v>0</v>
      </c>
      <c r="H318" s="178"/>
      <c r="I318" s="179"/>
      <c r="J318" s="370">
        <f t="shared" si="177"/>
        <v>15803.6</v>
      </c>
      <c r="K318" s="178">
        <v>15803.6</v>
      </c>
      <c r="L318" s="287">
        <v>0</v>
      </c>
      <c r="M318" s="197">
        <f t="shared" si="178"/>
        <v>16595</v>
      </c>
      <c r="N318" s="178">
        <v>16595</v>
      </c>
      <c r="O318" s="179">
        <v>0</v>
      </c>
      <c r="P318" s="170">
        <f t="shared" si="157"/>
        <v>791.39999999999964</v>
      </c>
      <c r="Q318" s="170">
        <f t="shared" si="158"/>
        <v>791.39999999999964</v>
      </c>
      <c r="R318" s="170">
        <f t="shared" si="159"/>
        <v>0</v>
      </c>
      <c r="S318" s="197">
        <f t="shared" si="179"/>
        <v>17425</v>
      </c>
      <c r="T318" s="408">
        <v>17425</v>
      </c>
      <c r="U318" s="409">
        <v>0</v>
      </c>
      <c r="V318" s="370">
        <f t="shared" si="180"/>
        <v>18297</v>
      </c>
      <c r="W318" s="408">
        <v>18297</v>
      </c>
      <c r="X318" s="409">
        <v>0</v>
      </c>
      <c r="Y318" s="180"/>
    </row>
    <row r="319" spans="1:25" ht="16.5" thickBot="1" x14ac:dyDescent="0.3">
      <c r="A319" s="123"/>
      <c r="B319" s="134"/>
      <c r="C319" s="124"/>
      <c r="D319" s="125"/>
      <c r="E319" s="213" t="s">
        <v>922</v>
      </c>
      <c r="F319" s="215" t="s">
        <v>923</v>
      </c>
      <c r="G319" s="197">
        <f t="shared" si="176"/>
        <v>0</v>
      </c>
      <c r="H319" s="178"/>
      <c r="I319" s="179"/>
      <c r="J319" s="370">
        <f t="shared" si="177"/>
        <v>2122</v>
      </c>
      <c r="K319" s="178">
        <v>2122</v>
      </c>
      <c r="L319" s="287">
        <v>0</v>
      </c>
      <c r="M319" s="197">
        <f t="shared" si="178"/>
        <v>2230</v>
      </c>
      <c r="N319" s="178">
        <v>2230</v>
      </c>
      <c r="O319" s="179">
        <v>0</v>
      </c>
      <c r="P319" s="170">
        <f t="shared" si="157"/>
        <v>108</v>
      </c>
      <c r="Q319" s="170">
        <f t="shared" si="158"/>
        <v>108</v>
      </c>
      <c r="R319" s="170">
        <f t="shared" si="159"/>
        <v>0</v>
      </c>
      <c r="S319" s="197">
        <f t="shared" si="179"/>
        <v>2341</v>
      </c>
      <c r="T319" s="408">
        <v>2341</v>
      </c>
      <c r="U319" s="409">
        <v>0</v>
      </c>
      <c r="V319" s="370">
        <f t="shared" si="180"/>
        <v>2458</v>
      </c>
      <c r="W319" s="408">
        <v>2458</v>
      </c>
      <c r="X319" s="409">
        <v>0</v>
      </c>
      <c r="Y319" s="180"/>
    </row>
    <row r="320" spans="1:25" ht="16.5" thickBot="1" x14ac:dyDescent="0.3">
      <c r="A320" s="123">
        <v>2825</v>
      </c>
      <c r="B320" s="134" t="s">
        <v>226</v>
      </c>
      <c r="C320" s="124">
        <v>2</v>
      </c>
      <c r="D320" s="125">
        <v>5</v>
      </c>
      <c r="E320" s="175" t="s">
        <v>233</v>
      </c>
      <c r="F320" s="176"/>
      <c r="G320" s="197">
        <f t="shared" si="176"/>
        <v>0</v>
      </c>
      <c r="H320" s="183"/>
      <c r="I320" s="209"/>
      <c r="J320" s="370">
        <f t="shared" si="177"/>
        <v>0</v>
      </c>
      <c r="K320" s="183"/>
      <c r="L320" s="381"/>
      <c r="M320" s="197">
        <f t="shared" si="178"/>
        <v>0</v>
      </c>
      <c r="N320" s="183"/>
      <c r="O320" s="209"/>
      <c r="P320" s="170">
        <f t="shared" si="157"/>
        <v>0</v>
      </c>
      <c r="Q320" s="170">
        <f t="shared" si="158"/>
        <v>0</v>
      </c>
      <c r="R320" s="170">
        <f t="shared" si="159"/>
        <v>0</v>
      </c>
      <c r="S320" s="197">
        <f t="shared" si="179"/>
        <v>0</v>
      </c>
      <c r="T320" s="410"/>
      <c r="U320" s="411"/>
      <c r="V320" s="370">
        <f t="shared" si="180"/>
        <v>0</v>
      </c>
      <c r="W320" s="410"/>
      <c r="X320" s="411"/>
      <c r="Y320" s="180"/>
    </row>
    <row r="321" spans="1:25" ht="16.5" thickBot="1" x14ac:dyDescent="0.3">
      <c r="A321" s="123">
        <v>2826</v>
      </c>
      <c r="B321" s="134" t="s">
        <v>226</v>
      </c>
      <c r="C321" s="124">
        <v>2</v>
      </c>
      <c r="D321" s="125">
        <v>6</v>
      </c>
      <c r="E321" s="175" t="s">
        <v>880</v>
      </c>
      <c r="F321" s="176"/>
      <c r="G321" s="197">
        <f t="shared" si="176"/>
        <v>0</v>
      </c>
      <c r="H321" s="178"/>
      <c r="I321" s="179"/>
      <c r="J321" s="370">
        <f t="shared" si="177"/>
        <v>0</v>
      </c>
      <c r="K321" s="178"/>
      <c r="L321" s="287"/>
      <c r="M321" s="197">
        <f t="shared" si="178"/>
        <v>0</v>
      </c>
      <c r="N321" s="178"/>
      <c r="O321" s="179"/>
      <c r="P321" s="170">
        <f t="shared" si="157"/>
        <v>0</v>
      </c>
      <c r="Q321" s="170">
        <f t="shared" si="158"/>
        <v>0</v>
      </c>
      <c r="R321" s="170">
        <f t="shared" si="159"/>
        <v>0</v>
      </c>
      <c r="S321" s="197">
        <f t="shared" si="179"/>
        <v>0</v>
      </c>
      <c r="T321" s="408"/>
      <c r="U321" s="409"/>
      <c r="V321" s="370">
        <f t="shared" si="180"/>
        <v>0</v>
      </c>
      <c r="W321" s="408"/>
      <c r="X321" s="409"/>
      <c r="Y321" s="180"/>
    </row>
    <row r="322" spans="1:25" ht="21.75" thickBot="1" x14ac:dyDescent="0.3">
      <c r="A322" s="123">
        <v>2827</v>
      </c>
      <c r="B322" s="134" t="s">
        <v>226</v>
      </c>
      <c r="C322" s="124">
        <v>2</v>
      </c>
      <c r="D322" s="125">
        <v>7</v>
      </c>
      <c r="E322" s="175" t="s">
        <v>881</v>
      </c>
      <c r="F322" s="176"/>
      <c r="G322" s="197">
        <f t="shared" si="176"/>
        <v>0</v>
      </c>
      <c r="H322" s="178"/>
      <c r="I322" s="200"/>
      <c r="J322" s="370">
        <f t="shared" si="177"/>
        <v>850</v>
      </c>
      <c r="K322" s="178">
        <f>SUM(K323:K324)</f>
        <v>850</v>
      </c>
      <c r="L322" s="178">
        <f>SUM(L323:L324)</f>
        <v>0</v>
      </c>
      <c r="M322" s="197">
        <f t="shared" si="178"/>
        <v>892</v>
      </c>
      <c r="N322" s="178">
        <f>SUM(N323:N324)</f>
        <v>892</v>
      </c>
      <c r="O322" s="178">
        <f t="shared" ref="O322:R322" si="181">SUM(O323:O324)</f>
        <v>0</v>
      </c>
      <c r="P322" s="178">
        <f t="shared" si="181"/>
        <v>0</v>
      </c>
      <c r="Q322" s="178">
        <f t="shared" si="181"/>
        <v>0</v>
      </c>
      <c r="R322" s="178">
        <f t="shared" si="181"/>
        <v>0</v>
      </c>
      <c r="S322" s="197">
        <f t="shared" si="179"/>
        <v>936</v>
      </c>
      <c r="T322" s="408">
        <f>SUM(T323:T324)</f>
        <v>936</v>
      </c>
      <c r="U322" s="408">
        <f t="shared" ref="U322" si="182">SUM(U323:U324)</f>
        <v>0</v>
      </c>
      <c r="V322" s="197">
        <f t="shared" si="180"/>
        <v>983</v>
      </c>
      <c r="W322" s="408">
        <f>SUM(W323:W324)</f>
        <v>983</v>
      </c>
      <c r="X322" s="408">
        <f t="shared" ref="X322" si="183">SUM(X323:X324)</f>
        <v>0</v>
      </c>
      <c r="Y322" s="180"/>
    </row>
    <row r="323" spans="1:25" ht="16.5" thickBot="1" x14ac:dyDescent="0.3">
      <c r="A323" s="123"/>
      <c r="B323" s="134"/>
      <c r="C323" s="124"/>
      <c r="D323" s="125"/>
      <c r="E323" s="175" t="s">
        <v>1043</v>
      </c>
      <c r="F323" s="176">
        <v>4213</v>
      </c>
      <c r="G323" s="187"/>
      <c r="H323" s="178"/>
      <c r="I323" s="200"/>
      <c r="J323" s="370">
        <f t="shared" si="177"/>
        <v>250</v>
      </c>
      <c r="K323" s="178">
        <v>250</v>
      </c>
      <c r="L323" s="377">
        <v>0</v>
      </c>
      <c r="M323" s="370">
        <f t="shared" si="178"/>
        <v>262</v>
      </c>
      <c r="N323" s="178">
        <v>262</v>
      </c>
      <c r="O323" s="200"/>
      <c r="P323" s="170"/>
      <c r="Q323" s="170"/>
      <c r="R323" s="170"/>
      <c r="S323" s="197">
        <f t="shared" si="179"/>
        <v>275</v>
      </c>
      <c r="T323" s="408">
        <v>275</v>
      </c>
      <c r="U323" s="417"/>
      <c r="V323" s="197">
        <f t="shared" si="180"/>
        <v>288</v>
      </c>
      <c r="W323" s="408">
        <v>288</v>
      </c>
      <c r="X323" s="417"/>
      <c r="Y323" s="180"/>
    </row>
    <row r="324" spans="1:25" ht="21.75" thickBot="1" x14ac:dyDescent="0.3">
      <c r="A324" s="123"/>
      <c r="B324" s="134"/>
      <c r="C324" s="124"/>
      <c r="D324" s="125"/>
      <c r="E324" s="175" t="s">
        <v>1060</v>
      </c>
      <c r="F324" s="176">
        <v>4251</v>
      </c>
      <c r="G324" s="187"/>
      <c r="H324" s="178"/>
      <c r="I324" s="200"/>
      <c r="J324" s="370">
        <f t="shared" si="177"/>
        <v>600</v>
      </c>
      <c r="K324" s="178">
        <v>600</v>
      </c>
      <c r="L324" s="377">
        <v>0</v>
      </c>
      <c r="M324" s="370">
        <f t="shared" ref="M324" si="184">SUM(N324:O324)</f>
        <v>630</v>
      </c>
      <c r="N324" s="178">
        <v>630</v>
      </c>
      <c r="O324" s="200"/>
      <c r="P324" s="170"/>
      <c r="Q324" s="170"/>
      <c r="R324" s="170"/>
      <c r="S324" s="197">
        <f t="shared" si="179"/>
        <v>661</v>
      </c>
      <c r="T324" s="408">
        <v>661</v>
      </c>
      <c r="U324" s="417"/>
      <c r="V324" s="197">
        <f t="shared" si="180"/>
        <v>695</v>
      </c>
      <c r="W324" s="408">
        <v>695</v>
      </c>
      <c r="X324" s="417"/>
      <c r="Y324" s="180"/>
    </row>
    <row r="325" spans="1:25" ht="36.75" customHeight="1" x14ac:dyDescent="0.25">
      <c r="A325" s="137">
        <v>2830</v>
      </c>
      <c r="B325" s="138" t="s">
        <v>226</v>
      </c>
      <c r="C325" s="135">
        <v>3</v>
      </c>
      <c r="D325" s="136">
        <v>0</v>
      </c>
      <c r="E325" s="181" t="s">
        <v>882</v>
      </c>
      <c r="F325" s="166"/>
      <c r="G325" s="182">
        <f>SUM(H325:I325)</f>
        <v>0</v>
      </c>
      <c r="H325" s="183">
        <f>SUM(H328+H327+H330)</f>
        <v>0</v>
      </c>
      <c r="I325" s="209">
        <f>SUM(I328+I327+I330)</f>
        <v>0</v>
      </c>
      <c r="J325" s="367">
        <f>SUM(K325:L325)</f>
        <v>0</v>
      </c>
      <c r="K325" s="183">
        <f>SUM(K328+K327+K330)</f>
        <v>0</v>
      </c>
      <c r="L325" s="381">
        <f>SUM(L328+L327+L330)</f>
        <v>0</v>
      </c>
      <c r="M325" s="182">
        <f>SUM(N325:O325)</f>
        <v>0</v>
      </c>
      <c r="N325" s="183">
        <f>SUM(N328+N327+N330)</f>
        <v>0</v>
      </c>
      <c r="O325" s="183">
        <f>SUM(O328+O327+O330)</f>
        <v>0</v>
      </c>
      <c r="P325" s="170">
        <f t="shared" si="157"/>
        <v>0</v>
      </c>
      <c r="Q325" s="170">
        <f t="shared" si="158"/>
        <v>0</v>
      </c>
      <c r="R325" s="170">
        <f t="shared" si="159"/>
        <v>0</v>
      </c>
      <c r="S325" s="182">
        <f>SUM(T325:U325)</f>
        <v>0</v>
      </c>
      <c r="T325" s="410">
        <f>SUM(T328+T327+T330)</f>
        <v>0</v>
      </c>
      <c r="U325" s="411">
        <f>SUM(U328+U327+U330)</f>
        <v>0</v>
      </c>
      <c r="V325" s="367">
        <f>SUM(W325:X325)</f>
        <v>0</v>
      </c>
      <c r="W325" s="410">
        <f>SUM(W328+W327+W330)</f>
        <v>0</v>
      </c>
      <c r="X325" s="410">
        <f>SUM(X328+X327+X330)</f>
        <v>0</v>
      </c>
      <c r="Y325" s="180"/>
    </row>
    <row r="326" spans="1:25" s="126" customFormat="1" ht="15" customHeight="1" x14ac:dyDescent="0.25">
      <c r="A326" s="123"/>
      <c r="B326" s="119"/>
      <c r="C326" s="124"/>
      <c r="D326" s="125"/>
      <c r="E326" s="175" t="s">
        <v>193</v>
      </c>
      <c r="F326" s="176"/>
      <c r="G326" s="177"/>
      <c r="H326" s="178"/>
      <c r="I326" s="179"/>
      <c r="J326" s="366"/>
      <c r="K326" s="178"/>
      <c r="L326" s="287"/>
      <c r="M326" s="177"/>
      <c r="N326" s="178"/>
      <c r="O326" s="179"/>
      <c r="P326" s="170"/>
      <c r="Q326" s="170"/>
      <c r="R326" s="170"/>
      <c r="S326" s="177"/>
      <c r="T326" s="408"/>
      <c r="U326" s="409"/>
      <c r="V326" s="366"/>
      <c r="W326" s="408"/>
      <c r="X326" s="409"/>
      <c r="Y326" s="185"/>
    </row>
    <row r="327" spans="1:25" ht="19.5" customHeight="1" thickBot="1" x14ac:dyDescent="0.3">
      <c r="A327" s="123">
        <v>2831</v>
      </c>
      <c r="B327" s="134" t="s">
        <v>226</v>
      </c>
      <c r="C327" s="124">
        <v>3</v>
      </c>
      <c r="D327" s="125">
        <v>1</v>
      </c>
      <c r="E327" s="175" t="s">
        <v>883</v>
      </c>
      <c r="F327" s="176"/>
      <c r="G327" s="197">
        <f>SUM(H327:I327)</f>
        <v>0</v>
      </c>
      <c r="H327" s="178"/>
      <c r="I327" s="179"/>
      <c r="J327" s="370">
        <f>SUM(K327:L327)</f>
        <v>0</v>
      </c>
      <c r="K327" s="178"/>
      <c r="L327" s="287"/>
      <c r="M327" s="197">
        <f>SUM(N327:O327)</f>
        <v>0</v>
      </c>
      <c r="N327" s="178"/>
      <c r="O327" s="179"/>
      <c r="P327" s="170">
        <f t="shared" si="157"/>
        <v>0</v>
      </c>
      <c r="Q327" s="170">
        <f t="shared" si="158"/>
        <v>0</v>
      </c>
      <c r="R327" s="170">
        <f t="shared" si="159"/>
        <v>0</v>
      </c>
      <c r="S327" s="197">
        <f>SUM(T327:U327)</f>
        <v>0</v>
      </c>
      <c r="T327" s="408"/>
      <c r="U327" s="409"/>
      <c r="V327" s="370">
        <f>SUM(W327:X327)</f>
        <v>0</v>
      </c>
      <c r="W327" s="408"/>
      <c r="X327" s="409"/>
      <c r="Y327" s="180"/>
    </row>
    <row r="328" spans="1:25" ht="16.5" thickBot="1" x14ac:dyDescent="0.3">
      <c r="A328" s="123">
        <v>2832</v>
      </c>
      <c r="B328" s="134" t="s">
        <v>226</v>
      </c>
      <c r="C328" s="124">
        <v>3</v>
      </c>
      <c r="D328" s="125">
        <v>2</v>
      </c>
      <c r="E328" s="175" t="s">
        <v>884</v>
      </c>
      <c r="F328" s="176"/>
      <c r="G328" s="197">
        <f>SUM(H328:I328)</f>
        <v>0</v>
      </c>
      <c r="H328" s="178">
        <f t="shared" ref="H328:O328" si="185">H329</f>
        <v>0</v>
      </c>
      <c r="I328" s="200">
        <f t="shared" si="185"/>
        <v>0</v>
      </c>
      <c r="J328" s="370">
        <f>SUM(K328:L328)</f>
        <v>0</v>
      </c>
      <c r="K328" s="178">
        <f t="shared" si="185"/>
        <v>0</v>
      </c>
      <c r="L328" s="377">
        <f t="shared" si="185"/>
        <v>0</v>
      </c>
      <c r="M328" s="197">
        <f>SUM(N328:O328)</f>
        <v>0</v>
      </c>
      <c r="N328" s="178">
        <f t="shared" si="185"/>
        <v>0</v>
      </c>
      <c r="O328" s="200">
        <f t="shared" si="185"/>
        <v>0</v>
      </c>
      <c r="P328" s="170">
        <f t="shared" si="157"/>
        <v>0</v>
      </c>
      <c r="Q328" s="170">
        <f t="shared" si="158"/>
        <v>0</v>
      </c>
      <c r="R328" s="170">
        <f t="shared" si="159"/>
        <v>0</v>
      </c>
      <c r="S328" s="197">
        <f>SUM(T328:U328)</f>
        <v>0</v>
      </c>
      <c r="T328" s="408">
        <f>T329</f>
        <v>0</v>
      </c>
      <c r="U328" s="417">
        <f>U329</f>
        <v>0</v>
      </c>
      <c r="V328" s="370">
        <f>SUM(W328:X328)</f>
        <v>0</v>
      </c>
      <c r="W328" s="408">
        <f>W329</f>
        <v>0</v>
      </c>
      <c r="X328" s="417">
        <f>X329</f>
        <v>0</v>
      </c>
      <c r="Y328" s="180"/>
    </row>
    <row r="329" spans="1:25" ht="16.5" thickBot="1" x14ac:dyDescent="0.3">
      <c r="A329" s="123"/>
      <c r="B329" s="134"/>
      <c r="C329" s="124"/>
      <c r="D329" s="125"/>
      <c r="E329" s="227"/>
      <c r="F329" s="175">
        <v>4819</v>
      </c>
      <c r="G329" s="197">
        <f>SUM(H329:I329)</f>
        <v>0</v>
      </c>
      <c r="H329" s="178"/>
      <c r="I329" s="179"/>
      <c r="J329" s="370">
        <f>SUM(K329:L329)</f>
        <v>0</v>
      </c>
      <c r="K329" s="178"/>
      <c r="L329" s="287">
        <v>0</v>
      </c>
      <c r="M329" s="197">
        <f>SUM(N329:O329)</f>
        <v>0</v>
      </c>
      <c r="N329" s="178"/>
      <c r="O329" s="179">
        <v>0</v>
      </c>
      <c r="P329" s="170">
        <f t="shared" si="157"/>
        <v>0</v>
      </c>
      <c r="Q329" s="170">
        <f t="shared" si="158"/>
        <v>0</v>
      </c>
      <c r="R329" s="170">
        <f t="shared" si="159"/>
        <v>0</v>
      </c>
      <c r="S329" s="197">
        <f>SUM(T329:U329)</f>
        <v>0</v>
      </c>
      <c r="T329" s="408"/>
      <c r="U329" s="409">
        <v>0</v>
      </c>
      <c r="V329" s="370">
        <f>SUM(W329:X329)</f>
        <v>0</v>
      </c>
      <c r="W329" s="408"/>
      <c r="X329" s="409">
        <v>0</v>
      </c>
      <c r="Y329" s="180"/>
    </row>
    <row r="330" spans="1:25" ht="18.75" customHeight="1" thickBot="1" x14ac:dyDescent="0.3">
      <c r="A330" s="123">
        <v>2833</v>
      </c>
      <c r="B330" s="134" t="s">
        <v>226</v>
      </c>
      <c r="C330" s="124">
        <v>3</v>
      </c>
      <c r="D330" s="125">
        <v>3</v>
      </c>
      <c r="E330" s="175" t="s">
        <v>885</v>
      </c>
      <c r="F330" s="176"/>
      <c r="G330" s="197">
        <f>SUM(H330:I330)</f>
        <v>0</v>
      </c>
      <c r="H330" s="178"/>
      <c r="I330" s="179"/>
      <c r="J330" s="370">
        <f>SUM(K330:L330)</f>
        <v>0</v>
      </c>
      <c r="K330" s="178"/>
      <c r="L330" s="287"/>
      <c r="M330" s="197">
        <f>SUM(N330:O330)</f>
        <v>0</v>
      </c>
      <c r="N330" s="178"/>
      <c r="O330" s="179"/>
      <c r="P330" s="170">
        <f t="shared" si="157"/>
        <v>0</v>
      </c>
      <c r="Q330" s="170">
        <f t="shared" si="158"/>
        <v>0</v>
      </c>
      <c r="R330" s="170">
        <f t="shared" si="159"/>
        <v>0</v>
      </c>
      <c r="S330" s="197">
        <f>SUM(T330:U330)</f>
        <v>0</v>
      </c>
      <c r="T330" s="408"/>
      <c r="U330" s="409"/>
      <c r="V330" s="370">
        <f>SUM(W330:X330)</f>
        <v>0</v>
      </c>
      <c r="W330" s="408"/>
      <c r="X330" s="409"/>
      <c r="Y330" s="180"/>
    </row>
    <row r="331" spans="1:25" ht="25.5" customHeight="1" x14ac:dyDescent="0.25">
      <c r="A331" s="137">
        <v>2840</v>
      </c>
      <c r="B331" s="138" t="s">
        <v>226</v>
      </c>
      <c r="C331" s="135">
        <v>4</v>
      </c>
      <c r="D331" s="136">
        <v>0</v>
      </c>
      <c r="E331" s="181" t="s">
        <v>235</v>
      </c>
      <c r="F331" s="166"/>
      <c r="G331" s="182">
        <f t="shared" ref="G331:O331" si="186">SUM(G333:G335)</f>
        <v>0</v>
      </c>
      <c r="H331" s="183">
        <f t="shared" si="186"/>
        <v>0</v>
      </c>
      <c r="I331" s="184">
        <f t="shared" si="186"/>
        <v>0</v>
      </c>
      <c r="J331" s="367">
        <f t="shared" si="186"/>
        <v>0</v>
      </c>
      <c r="K331" s="183">
        <f t="shared" si="186"/>
        <v>0</v>
      </c>
      <c r="L331" s="375">
        <f t="shared" si="186"/>
        <v>0</v>
      </c>
      <c r="M331" s="182">
        <f t="shared" si="186"/>
        <v>0</v>
      </c>
      <c r="N331" s="183">
        <f t="shared" si="186"/>
        <v>0</v>
      </c>
      <c r="O331" s="184">
        <f t="shared" si="186"/>
        <v>0</v>
      </c>
      <c r="P331" s="170">
        <f t="shared" si="157"/>
        <v>0</v>
      </c>
      <c r="Q331" s="170">
        <f t="shared" si="158"/>
        <v>0</v>
      </c>
      <c r="R331" s="170">
        <f t="shared" si="159"/>
        <v>0</v>
      </c>
      <c r="S331" s="182">
        <f t="shared" ref="S331:X331" si="187">SUM(S333:S335)</f>
        <v>0</v>
      </c>
      <c r="T331" s="410">
        <f t="shared" si="187"/>
        <v>0</v>
      </c>
      <c r="U331" s="415">
        <f t="shared" si="187"/>
        <v>0</v>
      </c>
      <c r="V331" s="367">
        <f t="shared" si="187"/>
        <v>0</v>
      </c>
      <c r="W331" s="410">
        <f t="shared" si="187"/>
        <v>0</v>
      </c>
      <c r="X331" s="415">
        <f t="shared" si="187"/>
        <v>0</v>
      </c>
      <c r="Y331" s="180"/>
    </row>
    <row r="332" spans="1:25" s="126" customFormat="1" ht="15.75" customHeight="1" x14ac:dyDescent="0.25">
      <c r="A332" s="123"/>
      <c r="B332" s="119"/>
      <c r="C332" s="124"/>
      <c r="D332" s="125"/>
      <c r="E332" s="175" t="s">
        <v>193</v>
      </c>
      <c r="F332" s="176"/>
      <c r="G332" s="177"/>
      <c r="H332" s="178"/>
      <c r="I332" s="179"/>
      <c r="J332" s="366"/>
      <c r="K332" s="178"/>
      <c r="L332" s="287"/>
      <c r="M332" s="177"/>
      <c r="N332" s="178"/>
      <c r="O332" s="179"/>
      <c r="P332" s="170"/>
      <c r="Q332" s="170"/>
      <c r="R332" s="170"/>
      <c r="S332" s="177"/>
      <c r="T332" s="408"/>
      <c r="U332" s="409"/>
      <c r="V332" s="366"/>
      <c r="W332" s="408"/>
      <c r="X332" s="409"/>
      <c r="Y332" s="185"/>
    </row>
    <row r="333" spans="1:25" ht="19.5" customHeight="1" thickBot="1" x14ac:dyDescent="0.3">
      <c r="A333" s="123">
        <v>2841</v>
      </c>
      <c r="B333" s="134" t="s">
        <v>226</v>
      </c>
      <c r="C333" s="124">
        <v>4</v>
      </c>
      <c r="D333" s="125">
        <v>1</v>
      </c>
      <c r="E333" s="175" t="s">
        <v>234</v>
      </c>
      <c r="F333" s="176"/>
      <c r="G333" s="197">
        <f>SUM(H333:I333)</f>
        <v>0</v>
      </c>
      <c r="H333" s="178"/>
      <c r="I333" s="179"/>
      <c r="J333" s="370">
        <f>SUM(K333:L333)</f>
        <v>0</v>
      </c>
      <c r="K333" s="178"/>
      <c r="L333" s="287"/>
      <c r="M333" s="197">
        <f>SUM(N333:O333)</f>
        <v>0</v>
      </c>
      <c r="N333" s="178"/>
      <c r="O333" s="179"/>
      <c r="P333" s="170">
        <f t="shared" si="157"/>
        <v>0</v>
      </c>
      <c r="Q333" s="170">
        <f t="shared" si="158"/>
        <v>0</v>
      </c>
      <c r="R333" s="170">
        <f t="shared" si="159"/>
        <v>0</v>
      </c>
      <c r="S333" s="197">
        <f>SUM(T333:U333)</f>
        <v>0</v>
      </c>
      <c r="T333" s="408"/>
      <c r="U333" s="409"/>
      <c r="V333" s="370">
        <f>SUM(W333:X333)</f>
        <v>0</v>
      </c>
      <c r="W333" s="408"/>
      <c r="X333" s="409"/>
      <c r="Y333" s="180"/>
    </row>
    <row r="334" spans="1:25" ht="36" customHeight="1" thickBot="1" x14ac:dyDescent="0.3">
      <c r="A334" s="123">
        <v>2842</v>
      </c>
      <c r="B334" s="134" t="s">
        <v>226</v>
      </c>
      <c r="C334" s="124">
        <v>4</v>
      </c>
      <c r="D334" s="125">
        <v>2</v>
      </c>
      <c r="E334" s="175" t="s">
        <v>886</v>
      </c>
      <c r="F334" s="176"/>
      <c r="G334" s="197">
        <f>SUM(H334:I334)</f>
        <v>0</v>
      </c>
      <c r="H334" s="178"/>
      <c r="I334" s="179"/>
      <c r="J334" s="370">
        <f>SUM(K334:L334)</f>
        <v>0</v>
      </c>
      <c r="K334" s="178"/>
      <c r="L334" s="287"/>
      <c r="M334" s="197">
        <f>SUM(N334:O334)</f>
        <v>0</v>
      </c>
      <c r="N334" s="178"/>
      <c r="O334" s="179"/>
      <c r="P334" s="170">
        <f t="shared" si="157"/>
        <v>0</v>
      </c>
      <c r="Q334" s="170">
        <f t="shared" si="158"/>
        <v>0</v>
      </c>
      <c r="R334" s="170">
        <f t="shared" si="159"/>
        <v>0</v>
      </c>
      <c r="S334" s="197">
        <f>SUM(T334:U334)</f>
        <v>0</v>
      </c>
      <c r="T334" s="408"/>
      <c r="U334" s="409"/>
      <c r="V334" s="370">
        <f>SUM(W334:X334)</f>
        <v>0</v>
      </c>
      <c r="W334" s="408"/>
      <c r="X334" s="409"/>
      <c r="Y334" s="180"/>
    </row>
    <row r="335" spans="1:25" ht="27" customHeight="1" thickBot="1" x14ac:dyDescent="0.3">
      <c r="A335" s="123">
        <v>2843</v>
      </c>
      <c r="B335" s="134" t="s">
        <v>226</v>
      </c>
      <c r="C335" s="124">
        <v>4</v>
      </c>
      <c r="D335" s="125">
        <v>3</v>
      </c>
      <c r="E335" s="175" t="s">
        <v>235</v>
      </c>
      <c r="F335" s="176"/>
      <c r="G335" s="197">
        <f>SUM(H335:I335)</f>
        <v>0</v>
      </c>
      <c r="H335" s="178"/>
      <c r="I335" s="179"/>
      <c r="J335" s="370">
        <f>SUM(K335:L335)</f>
        <v>0</v>
      </c>
      <c r="K335" s="178"/>
      <c r="L335" s="287"/>
      <c r="M335" s="197">
        <f>SUM(N335:O335)</f>
        <v>0</v>
      </c>
      <c r="N335" s="178"/>
      <c r="O335" s="179"/>
      <c r="P335" s="170">
        <f t="shared" si="157"/>
        <v>0</v>
      </c>
      <c r="Q335" s="170">
        <f t="shared" si="158"/>
        <v>0</v>
      </c>
      <c r="R335" s="170">
        <f t="shared" si="159"/>
        <v>0</v>
      </c>
      <c r="S335" s="197">
        <f>SUM(T335:U335)</f>
        <v>0</v>
      </c>
      <c r="T335" s="408"/>
      <c r="U335" s="409"/>
      <c r="V335" s="370">
        <f>SUM(W335:X335)</f>
        <v>0</v>
      </c>
      <c r="W335" s="408"/>
      <c r="X335" s="409"/>
      <c r="Y335" s="180"/>
    </row>
    <row r="336" spans="1:25" ht="36.75" customHeight="1" x14ac:dyDescent="0.25">
      <c r="A336" s="137">
        <v>2850</v>
      </c>
      <c r="B336" s="138" t="s">
        <v>226</v>
      </c>
      <c r="C336" s="135">
        <v>5</v>
      </c>
      <c r="D336" s="136">
        <v>0</v>
      </c>
      <c r="E336" s="228" t="s">
        <v>887</v>
      </c>
      <c r="F336" s="229"/>
      <c r="G336" s="182">
        <f t="shared" ref="G336:O336" si="188">SUM(G338)</f>
        <v>0</v>
      </c>
      <c r="H336" s="183">
        <f t="shared" si="188"/>
        <v>0</v>
      </c>
      <c r="I336" s="184">
        <f t="shared" si="188"/>
        <v>0</v>
      </c>
      <c r="J336" s="367">
        <f t="shared" si="188"/>
        <v>0</v>
      </c>
      <c r="K336" s="183">
        <f t="shared" si="188"/>
        <v>0</v>
      </c>
      <c r="L336" s="375">
        <f t="shared" si="188"/>
        <v>0</v>
      </c>
      <c r="M336" s="182">
        <f t="shared" si="188"/>
        <v>0</v>
      </c>
      <c r="N336" s="183">
        <f t="shared" si="188"/>
        <v>0</v>
      </c>
      <c r="O336" s="184">
        <f t="shared" si="188"/>
        <v>0</v>
      </c>
      <c r="P336" s="170">
        <f t="shared" si="157"/>
        <v>0</v>
      </c>
      <c r="Q336" s="170">
        <f t="shared" si="158"/>
        <v>0</v>
      </c>
      <c r="R336" s="170">
        <f t="shared" si="159"/>
        <v>0</v>
      </c>
      <c r="S336" s="182">
        <f t="shared" ref="S336:X336" si="189">SUM(S338)</f>
        <v>0</v>
      </c>
      <c r="T336" s="410">
        <f t="shared" si="189"/>
        <v>0</v>
      </c>
      <c r="U336" s="415">
        <f t="shared" si="189"/>
        <v>0</v>
      </c>
      <c r="V336" s="367">
        <f t="shared" si="189"/>
        <v>0</v>
      </c>
      <c r="W336" s="410">
        <f t="shared" si="189"/>
        <v>0</v>
      </c>
      <c r="X336" s="415">
        <f t="shared" si="189"/>
        <v>0</v>
      </c>
      <c r="Y336" s="180"/>
    </row>
    <row r="337" spans="1:25" s="126" customFormat="1" ht="18.75" customHeight="1" x14ac:dyDescent="0.25">
      <c r="A337" s="123"/>
      <c r="B337" s="119"/>
      <c r="C337" s="124"/>
      <c r="D337" s="125"/>
      <c r="E337" s="175" t="s">
        <v>193</v>
      </c>
      <c r="F337" s="176"/>
      <c r="G337" s="177"/>
      <c r="H337" s="178"/>
      <c r="I337" s="179"/>
      <c r="J337" s="366"/>
      <c r="K337" s="178"/>
      <c r="L337" s="287"/>
      <c r="M337" s="177"/>
      <c r="N337" s="178"/>
      <c r="O337" s="179"/>
      <c r="P337" s="170"/>
      <c r="Q337" s="170"/>
      <c r="R337" s="170"/>
      <c r="S337" s="177"/>
      <c r="T337" s="408"/>
      <c r="U337" s="409"/>
      <c r="V337" s="366"/>
      <c r="W337" s="408"/>
      <c r="X337" s="409"/>
      <c r="Y337" s="185"/>
    </row>
    <row r="338" spans="1:25" ht="24" customHeight="1" thickBot="1" x14ac:dyDescent="0.3">
      <c r="A338" s="123">
        <v>2851</v>
      </c>
      <c r="B338" s="134" t="s">
        <v>226</v>
      </c>
      <c r="C338" s="124">
        <v>5</v>
      </c>
      <c r="D338" s="125">
        <v>1</v>
      </c>
      <c r="E338" s="230" t="s">
        <v>887</v>
      </c>
      <c r="F338" s="158"/>
      <c r="G338" s="197">
        <f>SUM(H338:I338)</f>
        <v>0</v>
      </c>
      <c r="H338" s="198"/>
      <c r="I338" s="199"/>
      <c r="J338" s="370">
        <f>SUM(K338:L338)</f>
        <v>0</v>
      </c>
      <c r="K338" s="198"/>
      <c r="L338" s="376"/>
      <c r="M338" s="197">
        <f>SUM(N338:O338)</f>
        <v>0</v>
      </c>
      <c r="N338" s="198"/>
      <c r="O338" s="199"/>
      <c r="P338" s="170">
        <f t="shared" si="157"/>
        <v>0</v>
      </c>
      <c r="Q338" s="170">
        <f t="shared" si="158"/>
        <v>0</v>
      </c>
      <c r="R338" s="170">
        <f t="shared" si="159"/>
        <v>0</v>
      </c>
      <c r="S338" s="197">
        <f>SUM(T338:U338)</f>
        <v>0</v>
      </c>
      <c r="T338" s="389"/>
      <c r="U338" s="416"/>
      <c r="V338" s="370">
        <f>SUM(W338:X338)</f>
        <v>0</v>
      </c>
      <c r="W338" s="389"/>
      <c r="X338" s="416"/>
      <c r="Y338" s="180"/>
    </row>
    <row r="339" spans="1:25" ht="27" customHeight="1" thickBot="1" x14ac:dyDescent="0.3">
      <c r="A339" s="137">
        <v>2860</v>
      </c>
      <c r="B339" s="138" t="s">
        <v>226</v>
      </c>
      <c r="C339" s="135">
        <v>6</v>
      </c>
      <c r="D339" s="136">
        <v>0</v>
      </c>
      <c r="E339" s="228" t="s">
        <v>888</v>
      </c>
      <c r="F339" s="229"/>
      <c r="G339" s="167">
        <f t="shared" ref="G339:O339" si="190">SUM(G341)</f>
        <v>0</v>
      </c>
      <c r="H339" s="168">
        <f t="shared" si="190"/>
        <v>0</v>
      </c>
      <c r="I339" s="169">
        <f t="shared" si="190"/>
        <v>0</v>
      </c>
      <c r="J339" s="365">
        <f t="shared" si="190"/>
        <v>0</v>
      </c>
      <c r="K339" s="168">
        <f t="shared" si="190"/>
        <v>0</v>
      </c>
      <c r="L339" s="382">
        <f t="shared" si="190"/>
        <v>0</v>
      </c>
      <c r="M339" s="167">
        <f t="shared" si="190"/>
        <v>0</v>
      </c>
      <c r="N339" s="168">
        <f t="shared" si="190"/>
        <v>0</v>
      </c>
      <c r="O339" s="169">
        <f t="shared" si="190"/>
        <v>0</v>
      </c>
      <c r="P339" s="170">
        <f t="shared" si="157"/>
        <v>0</v>
      </c>
      <c r="Q339" s="170">
        <f t="shared" si="158"/>
        <v>0</v>
      </c>
      <c r="R339" s="170">
        <f t="shared" si="159"/>
        <v>0</v>
      </c>
      <c r="S339" s="167">
        <f t="shared" ref="S339:X339" si="191">SUM(S341)</f>
        <v>0</v>
      </c>
      <c r="T339" s="404">
        <f t="shared" si="191"/>
        <v>0</v>
      </c>
      <c r="U339" s="405">
        <f t="shared" si="191"/>
        <v>0</v>
      </c>
      <c r="V339" s="365">
        <f t="shared" si="191"/>
        <v>0</v>
      </c>
      <c r="W339" s="404">
        <f t="shared" si="191"/>
        <v>0</v>
      </c>
      <c r="X339" s="405">
        <f t="shared" si="191"/>
        <v>0</v>
      </c>
      <c r="Y339" s="180"/>
    </row>
    <row r="340" spans="1:25" s="126" customFormat="1" ht="15.75" customHeight="1" x14ac:dyDescent="0.25">
      <c r="A340" s="123"/>
      <c r="B340" s="119"/>
      <c r="C340" s="124"/>
      <c r="D340" s="125"/>
      <c r="E340" s="175" t="s">
        <v>193</v>
      </c>
      <c r="F340" s="176"/>
      <c r="G340" s="206"/>
      <c r="H340" s="207"/>
      <c r="I340" s="208"/>
      <c r="J340" s="371"/>
      <c r="K340" s="207"/>
      <c r="L340" s="317"/>
      <c r="M340" s="206"/>
      <c r="N340" s="207"/>
      <c r="O340" s="208"/>
      <c r="P340" s="170"/>
      <c r="Q340" s="170"/>
      <c r="R340" s="170"/>
      <c r="S340" s="206"/>
      <c r="T340" s="421"/>
      <c r="U340" s="390"/>
      <c r="V340" s="371"/>
      <c r="W340" s="421"/>
      <c r="X340" s="390"/>
      <c r="Y340" s="185"/>
    </row>
    <row r="341" spans="1:25" ht="24" customHeight="1" thickBot="1" x14ac:dyDescent="0.3">
      <c r="A341" s="123">
        <v>2861</v>
      </c>
      <c r="B341" s="134" t="s">
        <v>226</v>
      </c>
      <c r="C341" s="124">
        <v>6</v>
      </c>
      <c r="D341" s="125">
        <v>1</v>
      </c>
      <c r="E341" s="230" t="s">
        <v>888</v>
      </c>
      <c r="F341" s="158"/>
      <c r="G341" s="197">
        <f>G342</f>
        <v>0</v>
      </c>
      <c r="H341" s="198">
        <f t="shared" ref="H341:O341" si="192">H342</f>
        <v>0</v>
      </c>
      <c r="I341" s="201">
        <f t="shared" si="192"/>
        <v>0</v>
      </c>
      <c r="J341" s="370">
        <f>J342</f>
        <v>0</v>
      </c>
      <c r="K341" s="198">
        <f t="shared" si="192"/>
        <v>0</v>
      </c>
      <c r="L341" s="378">
        <f t="shared" si="192"/>
        <v>0</v>
      </c>
      <c r="M341" s="197">
        <f>M342</f>
        <v>0</v>
      </c>
      <c r="N341" s="198">
        <f t="shared" si="192"/>
        <v>0</v>
      </c>
      <c r="O341" s="201">
        <f t="shared" si="192"/>
        <v>0</v>
      </c>
      <c r="P341" s="170">
        <f t="shared" si="157"/>
        <v>0</v>
      </c>
      <c r="Q341" s="170">
        <f t="shared" si="158"/>
        <v>0</v>
      </c>
      <c r="R341" s="170">
        <f t="shared" si="159"/>
        <v>0</v>
      </c>
      <c r="S341" s="197">
        <f t="shared" ref="S341:X341" si="193">S342</f>
        <v>0</v>
      </c>
      <c r="T341" s="389">
        <f t="shared" si="193"/>
        <v>0</v>
      </c>
      <c r="U341" s="418">
        <f t="shared" si="193"/>
        <v>0</v>
      </c>
      <c r="V341" s="370">
        <f t="shared" si="193"/>
        <v>0</v>
      </c>
      <c r="W341" s="389">
        <f t="shared" si="193"/>
        <v>0</v>
      </c>
      <c r="X341" s="418">
        <f t="shared" si="193"/>
        <v>0</v>
      </c>
      <c r="Y341" s="180"/>
    </row>
    <row r="342" spans="1:25" ht="24" customHeight="1" thickBot="1" x14ac:dyDescent="0.3">
      <c r="A342" s="123"/>
      <c r="B342" s="134"/>
      <c r="C342" s="124"/>
      <c r="D342" s="125"/>
      <c r="E342" s="227"/>
      <c r="F342" s="230">
        <v>4269</v>
      </c>
      <c r="G342" s="197">
        <f>SUM(H342:I342)</f>
        <v>0</v>
      </c>
      <c r="H342" s="188"/>
      <c r="I342" s="202"/>
      <c r="J342" s="370">
        <f>SUM(K342:L342)</f>
        <v>0</v>
      </c>
      <c r="K342" s="188"/>
      <c r="L342" s="380"/>
      <c r="M342" s="197">
        <f>SUM(N342:O342)</f>
        <v>0</v>
      </c>
      <c r="N342" s="188"/>
      <c r="O342" s="202"/>
      <c r="P342" s="170">
        <f t="shared" si="157"/>
        <v>0</v>
      </c>
      <c r="Q342" s="170">
        <f t="shared" si="158"/>
        <v>0</v>
      </c>
      <c r="R342" s="170">
        <f t="shared" si="159"/>
        <v>0</v>
      </c>
      <c r="S342" s="197">
        <f>SUM(T342:U342)</f>
        <v>0</v>
      </c>
      <c r="T342" s="419"/>
      <c r="U342" s="412"/>
      <c r="V342" s="370">
        <f>SUM(W342:X342)</f>
        <v>0</v>
      </c>
      <c r="W342" s="419"/>
      <c r="X342" s="412"/>
      <c r="Y342" s="180"/>
    </row>
    <row r="343" spans="1:25" s="122" customFormat="1" ht="44.25" customHeight="1" thickBot="1" x14ac:dyDescent="0.2">
      <c r="A343" s="137">
        <v>2900</v>
      </c>
      <c r="B343" s="138" t="s">
        <v>236</v>
      </c>
      <c r="C343" s="135">
        <v>0</v>
      </c>
      <c r="D343" s="136">
        <v>0</v>
      </c>
      <c r="E343" s="181" t="s">
        <v>974</v>
      </c>
      <c r="F343" s="166"/>
      <c r="G343" s="210">
        <f>SUM(H343:I343)</f>
        <v>496386.89999999997</v>
      </c>
      <c r="H343" s="183">
        <f>SUM(H345,H353,H357,H361,H365,H374,H377,H380)</f>
        <v>476345.89999999997</v>
      </c>
      <c r="I343" s="184">
        <f>SUM(I345,I353,I357,I361,I365,I374,I377,I380)</f>
        <v>20041</v>
      </c>
      <c r="J343" s="372">
        <f>SUM(K343:L343)</f>
        <v>592800.30000000005</v>
      </c>
      <c r="K343" s="183">
        <f>SUM(K345,K353,K357,K361,K365,K374,K377,K380)</f>
        <v>592800.30000000005</v>
      </c>
      <c r="L343" s="375">
        <f>SUM(L345,L353,L357,L361,L365,L374,L377,L380)</f>
        <v>0</v>
      </c>
      <c r="M343" s="210">
        <f>SUM(N343:O343)</f>
        <v>622440</v>
      </c>
      <c r="N343" s="183">
        <f>SUM(N345,N353,N357,N361,N365,N374,N377,N380)</f>
        <v>622440</v>
      </c>
      <c r="O343" s="184">
        <f>SUM(O345,O353,O357,O361,O365,O374,O377,O380)</f>
        <v>0</v>
      </c>
      <c r="P343" s="170">
        <f t="shared" si="157"/>
        <v>29639.699999999953</v>
      </c>
      <c r="Q343" s="170">
        <f t="shared" si="158"/>
        <v>29639.699999999953</v>
      </c>
      <c r="R343" s="170">
        <f t="shared" si="159"/>
        <v>0</v>
      </c>
      <c r="S343" s="210">
        <f>SUM(T343:U343)</f>
        <v>653562</v>
      </c>
      <c r="T343" s="410">
        <f>SUM(T345,T353,T357,T361,T365,T374,T377,T380)</f>
        <v>653562</v>
      </c>
      <c r="U343" s="415">
        <f>SUM(U345,U353,U357,U361,U365,U374,U377,U380)</f>
        <v>0</v>
      </c>
      <c r="V343" s="372">
        <f>SUM(W343:X343)</f>
        <v>686240</v>
      </c>
      <c r="W343" s="410">
        <f>SUM(W345,W353,W357,W361,W365,W374,W377,W380)</f>
        <v>686240</v>
      </c>
      <c r="X343" s="415">
        <f>SUM(X345,X353,X357,X361,X365,X374,X377,X380)</f>
        <v>0</v>
      </c>
      <c r="Y343" s="131"/>
    </row>
    <row r="344" spans="1:25" ht="15.75" customHeight="1" x14ac:dyDescent="0.25">
      <c r="A344" s="118"/>
      <c r="B344" s="119"/>
      <c r="C344" s="120"/>
      <c r="D344" s="121"/>
      <c r="E344" s="175" t="s">
        <v>5</v>
      </c>
      <c r="F344" s="176"/>
      <c r="G344" s="206"/>
      <c r="H344" s="207"/>
      <c r="I344" s="208"/>
      <c r="J344" s="371"/>
      <c r="K344" s="207"/>
      <c r="L344" s="317"/>
      <c r="M344" s="206"/>
      <c r="N344" s="207"/>
      <c r="O344" s="208"/>
      <c r="P344" s="170"/>
      <c r="Q344" s="170"/>
      <c r="R344" s="170"/>
      <c r="S344" s="206"/>
      <c r="T344" s="421"/>
      <c r="U344" s="390"/>
      <c r="V344" s="371"/>
      <c r="W344" s="421"/>
      <c r="X344" s="390"/>
      <c r="Y344" s="180"/>
    </row>
    <row r="345" spans="1:25" ht="24.75" customHeight="1" thickBot="1" x14ac:dyDescent="0.3">
      <c r="A345" s="137">
        <v>2910</v>
      </c>
      <c r="B345" s="138" t="s">
        <v>236</v>
      </c>
      <c r="C345" s="135">
        <v>1</v>
      </c>
      <c r="D345" s="136">
        <v>0</v>
      </c>
      <c r="E345" s="181" t="s">
        <v>237</v>
      </c>
      <c r="F345" s="166"/>
      <c r="G345" s="210">
        <f>SUM(H345:I345)</f>
        <v>273278.8</v>
      </c>
      <c r="H345" s="183">
        <f>H347+H352</f>
        <v>270295.09999999998</v>
      </c>
      <c r="I345" s="209">
        <f>I347+I352</f>
        <v>2983.7</v>
      </c>
      <c r="J345" s="372">
        <f>SUM(K345:L345)</f>
        <v>352069.2</v>
      </c>
      <c r="K345" s="183">
        <f>K347+K352</f>
        <v>352069.2</v>
      </c>
      <c r="L345" s="381">
        <f>L347+L352</f>
        <v>0</v>
      </c>
      <c r="M345" s="210">
        <f>SUM(N345:O345)</f>
        <v>369673</v>
      </c>
      <c r="N345" s="183">
        <f>N347+N352</f>
        <v>369673</v>
      </c>
      <c r="O345" s="209">
        <f>O347+O352</f>
        <v>0</v>
      </c>
      <c r="P345" s="170">
        <f t="shared" si="157"/>
        <v>17603.799999999988</v>
      </c>
      <c r="Q345" s="170">
        <f t="shared" si="158"/>
        <v>17603.799999999988</v>
      </c>
      <c r="R345" s="170">
        <f t="shared" si="159"/>
        <v>0</v>
      </c>
      <c r="S345" s="210">
        <f>SUM(T345:U345)</f>
        <v>388157</v>
      </c>
      <c r="T345" s="410">
        <f>T347+T352</f>
        <v>388157</v>
      </c>
      <c r="U345" s="411">
        <f>U347+U352</f>
        <v>0</v>
      </c>
      <c r="V345" s="372">
        <f>SUM(W345:X345)</f>
        <v>407565</v>
      </c>
      <c r="W345" s="410">
        <f>W347+W352</f>
        <v>407565</v>
      </c>
      <c r="X345" s="411">
        <f>X347+X352</f>
        <v>0</v>
      </c>
      <c r="Y345" s="180"/>
    </row>
    <row r="346" spans="1:25" s="126" customFormat="1" ht="20.25" customHeight="1" x14ac:dyDescent="0.25">
      <c r="A346" s="123"/>
      <c r="B346" s="119"/>
      <c r="C346" s="124"/>
      <c r="D346" s="125"/>
      <c r="E346" s="175" t="s">
        <v>193</v>
      </c>
      <c r="F346" s="176"/>
      <c r="G346" s="177"/>
      <c r="H346" s="178"/>
      <c r="I346" s="179"/>
      <c r="J346" s="366"/>
      <c r="K346" s="178"/>
      <c r="L346" s="287"/>
      <c r="M346" s="177"/>
      <c r="N346" s="178"/>
      <c r="O346" s="179"/>
      <c r="P346" s="170"/>
      <c r="Q346" s="170"/>
      <c r="R346" s="170"/>
      <c r="S346" s="177"/>
      <c r="T346" s="408"/>
      <c r="U346" s="409"/>
      <c r="V346" s="366"/>
      <c r="W346" s="408"/>
      <c r="X346" s="409"/>
      <c r="Y346" s="185"/>
    </row>
    <row r="347" spans="1:25" ht="19.5" customHeight="1" thickBot="1" x14ac:dyDescent="0.3">
      <c r="A347" s="123">
        <v>2911</v>
      </c>
      <c r="B347" s="134" t="s">
        <v>236</v>
      </c>
      <c r="C347" s="124">
        <v>1</v>
      </c>
      <c r="D347" s="125">
        <v>1</v>
      </c>
      <c r="E347" s="175" t="s">
        <v>889</v>
      </c>
      <c r="F347" s="176"/>
      <c r="G347" s="197">
        <f>SUM(H347:I347)</f>
        <v>273278.8</v>
      </c>
      <c r="H347" s="198">
        <v>270295.09999999998</v>
      </c>
      <c r="I347" s="201">
        <v>2983.7</v>
      </c>
      <c r="J347" s="370">
        <f>SUM(K347:L347)</f>
        <v>352069.2</v>
      </c>
      <c r="K347" s="198">
        <f t="shared" ref="K347:O347" si="194">K348</f>
        <v>352069.2</v>
      </c>
      <c r="L347" s="378">
        <f t="shared" si="194"/>
        <v>0</v>
      </c>
      <c r="M347" s="197">
        <f>SUM(N347:O347)</f>
        <v>369673</v>
      </c>
      <c r="N347" s="198">
        <f t="shared" si="194"/>
        <v>369673</v>
      </c>
      <c r="O347" s="201">
        <f t="shared" si="194"/>
        <v>0</v>
      </c>
      <c r="P347" s="170">
        <f t="shared" si="157"/>
        <v>17603.799999999988</v>
      </c>
      <c r="Q347" s="170">
        <f t="shared" si="158"/>
        <v>17603.799999999988</v>
      </c>
      <c r="R347" s="170">
        <f t="shared" si="159"/>
        <v>0</v>
      </c>
      <c r="S347" s="197">
        <f>SUM(T347:U347)</f>
        <v>388157</v>
      </c>
      <c r="T347" s="389">
        <f>T348</f>
        <v>388157</v>
      </c>
      <c r="U347" s="418">
        <f>U348</f>
        <v>0</v>
      </c>
      <c r="V347" s="370">
        <f>SUM(W347:X347)</f>
        <v>407565</v>
      </c>
      <c r="W347" s="389">
        <f>W348</f>
        <v>407565</v>
      </c>
      <c r="X347" s="418">
        <f>X348</f>
        <v>0</v>
      </c>
      <c r="Y347" s="180"/>
    </row>
    <row r="348" spans="1:25" ht="36.75" customHeight="1" thickBot="1" x14ac:dyDescent="0.3">
      <c r="A348" s="123"/>
      <c r="B348" s="134"/>
      <c r="C348" s="124"/>
      <c r="D348" s="125"/>
      <c r="E348" s="221" t="s">
        <v>1058</v>
      </c>
      <c r="F348" s="231">
        <v>4511</v>
      </c>
      <c r="G348" s="197">
        <f>SUM(H348:I348)</f>
        <v>0</v>
      </c>
      <c r="H348" s="198"/>
      <c r="I348" s="201"/>
      <c r="J348" s="370">
        <f>SUM(K348:L348)</f>
        <v>352069.2</v>
      </c>
      <c r="K348" s="198">
        <v>352069.2</v>
      </c>
      <c r="L348" s="378">
        <f>SUM(L350:L351)</f>
        <v>0</v>
      </c>
      <c r="M348" s="197">
        <f>SUM(N348:O348)</f>
        <v>369673</v>
      </c>
      <c r="N348" s="198">
        <v>369673</v>
      </c>
      <c r="O348" s="198">
        <f>SUM(O350:O351)</f>
        <v>0</v>
      </c>
      <c r="P348" s="170">
        <f t="shared" si="157"/>
        <v>17603.799999999988</v>
      </c>
      <c r="Q348" s="170">
        <f t="shared" si="158"/>
        <v>17603.799999999988</v>
      </c>
      <c r="R348" s="170">
        <f t="shared" si="159"/>
        <v>0</v>
      </c>
      <c r="S348" s="197">
        <f>SUM(T348:U348)</f>
        <v>388157</v>
      </c>
      <c r="T348" s="389">
        <v>388157</v>
      </c>
      <c r="U348" s="418">
        <f>SUM(U350:U351)</f>
        <v>0</v>
      </c>
      <c r="V348" s="370">
        <f>SUM(W348:X348)</f>
        <v>407565</v>
      </c>
      <c r="W348" s="389">
        <v>407565</v>
      </c>
      <c r="X348" s="389">
        <f>SUM(X350:X351)</f>
        <v>0</v>
      </c>
      <c r="Y348" s="180"/>
    </row>
    <row r="349" spans="1:25" ht="19.5" customHeight="1" thickBot="1" x14ac:dyDescent="0.3">
      <c r="A349" s="123"/>
      <c r="B349" s="134"/>
      <c r="C349" s="124"/>
      <c r="D349" s="125"/>
      <c r="E349" s="175" t="s">
        <v>890</v>
      </c>
      <c r="F349" s="176"/>
      <c r="G349" s="197"/>
      <c r="H349" s="198"/>
      <c r="I349" s="199"/>
      <c r="J349" s="370"/>
      <c r="K349" s="198"/>
      <c r="L349" s="376"/>
      <c r="M349" s="197"/>
      <c r="N349" s="198"/>
      <c r="O349" s="199"/>
      <c r="P349" s="170"/>
      <c r="Q349" s="170"/>
      <c r="R349" s="170"/>
      <c r="S349" s="197"/>
      <c r="T349" s="389"/>
      <c r="U349" s="416"/>
      <c r="V349" s="370"/>
      <c r="W349" s="389"/>
      <c r="X349" s="416"/>
      <c r="Y349" s="180"/>
    </row>
    <row r="350" spans="1:25" ht="19.5" customHeight="1" thickBot="1" x14ac:dyDescent="0.3">
      <c r="A350" s="123"/>
      <c r="B350" s="134"/>
      <c r="C350" s="124"/>
      <c r="D350" s="125"/>
      <c r="E350" s="211" t="s">
        <v>920</v>
      </c>
      <c r="F350" s="232"/>
      <c r="G350" s="197">
        <f>SUM(H350:I350)</f>
        <v>0</v>
      </c>
      <c r="H350" s="188"/>
      <c r="I350" s="202"/>
      <c r="J350" s="370">
        <f>SUM(K350:L350)</f>
        <v>0</v>
      </c>
      <c r="K350" s="188"/>
      <c r="L350" s="380"/>
      <c r="M350" s="197">
        <f>SUM(N350:O350)</f>
        <v>0</v>
      </c>
      <c r="N350" s="188"/>
      <c r="O350" s="202"/>
      <c r="P350" s="170">
        <f t="shared" si="157"/>
        <v>0</v>
      </c>
      <c r="Q350" s="170">
        <f t="shared" si="158"/>
        <v>0</v>
      </c>
      <c r="R350" s="170">
        <f t="shared" si="159"/>
        <v>0</v>
      </c>
      <c r="S350" s="197">
        <f>SUM(T350:U350)</f>
        <v>0</v>
      </c>
      <c r="T350" s="419"/>
      <c r="U350" s="412"/>
      <c r="V350" s="370">
        <f>SUM(W350:X350)</f>
        <v>0</v>
      </c>
      <c r="W350" s="419"/>
      <c r="X350" s="412"/>
      <c r="Y350" s="180"/>
    </row>
    <row r="351" spans="1:25" ht="19.5" customHeight="1" thickBot="1" x14ac:dyDescent="0.3">
      <c r="A351" s="123"/>
      <c r="B351" s="134"/>
      <c r="C351" s="124"/>
      <c r="D351" s="125"/>
      <c r="E351" s="211" t="s">
        <v>921</v>
      </c>
      <c r="F351" s="232"/>
      <c r="G351" s="197">
        <f>SUM(H351:I351)</f>
        <v>0</v>
      </c>
      <c r="H351" s="188"/>
      <c r="I351" s="202"/>
      <c r="J351" s="370">
        <f>SUM(K351:L351)</f>
        <v>0</v>
      </c>
      <c r="K351" s="188"/>
      <c r="L351" s="380"/>
      <c r="M351" s="197">
        <f>SUM(N351:O351)</f>
        <v>0</v>
      </c>
      <c r="N351" s="188"/>
      <c r="O351" s="202"/>
      <c r="P351" s="170">
        <f t="shared" si="157"/>
        <v>0</v>
      </c>
      <c r="Q351" s="170">
        <f t="shared" si="158"/>
        <v>0</v>
      </c>
      <c r="R351" s="170">
        <f t="shared" si="159"/>
        <v>0</v>
      </c>
      <c r="S351" s="197">
        <f>SUM(T351:U351)</f>
        <v>0</v>
      </c>
      <c r="T351" s="419"/>
      <c r="U351" s="412"/>
      <c r="V351" s="370">
        <f>SUM(W351:X351)</f>
        <v>0</v>
      </c>
      <c r="W351" s="419"/>
      <c r="X351" s="412"/>
      <c r="Y351" s="180"/>
    </row>
    <row r="352" spans="1:25" ht="18" customHeight="1" thickBot="1" x14ac:dyDescent="0.3">
      <c r="A352" s="123">
        <v>2912</v>
      </c>
      <c r="B352" s="134" t="s">
        <v>236</v>
      </c>
      <c r="C352" s="124">
        <v>1</v>
      </c>
      <c r="D352" s="125">
        <v>2</v>
      </c>
      <c r="E352" s="175" t="s">
        <v>891</v>
      </c>
      <c r="F352" s="176"/>
      <c r="G352" s="197"/>
      <c r="H352" s="188"/>
      <c r="I352" s="189"/>
      <c r="J352" s="370"/>
      <c r="K352" s="188"/>
      <c r="L352" s="379"/>
      <c r="M352" s="197"/>
      <c r="N352" s="188"/>
      <c r="O352" s="189"/>
      <c r="P352" s="170">
        <f t="shared" si="157"/>
        <v>0</v>
      </c>
      <c r="Q352" s="170">
        <f t="shared" si="158"/>
        <v>0</v>
      </c>
      <c r="R352" s="170">
        <f t="shared" si="159"/>
        <v>0</v>
      </c>
      <c r="S352" s="197"/>
      <c r="T352" s="419"/>
      <c r="U352" s="420"/>
      <c r="V352" s="370"/>
      <c r="W352" s="419"/>
      <c r="X352" s="420"/>
      <c r="Y352" s="180"/>
    </row>
    <row r="353" spans="1:25" ht="16.5" customHeight="1" x14ac:dyDescent="0.25">
      <c r="A353" s="137">
        <v>2920</v>
      </c>
      <c r="B353" s="138" t="s">
        <v>236</v>
      </c>
      <c r="C353" s="135">
        <v>2</v>
      </c>
      <c r="D353" s="136">
        <v>0</v>
      </c>
      <c r="E353" s="181" t="s">
        <v>238</v>
      </c>
      <c r="F353" s="166"/>
      <c r="G353" s="182">
        <f t="shared" ref="G353:O353" si="195">G355+G356</f>
        <v>0</v>
      </c>
      <c r="H353" s="183">
        <f t="shared" si="195"/>
        <v>0</v>
      </c>
      <c r="I353" s="209">
        <f t="shared" si="195"/>
        <v>0</v>
      </c>
      <c r="J353" s="367">
        <f t="shared" si="195"/>
        <v>0</v>
      </c>
      <c r="K353" s="183">
        <f t="shared" si="195"/>
        <v>0</v>
      </c>
      <c r="L353" s="381">
        <f t="shared" si="195"/>
        <v>0</v>
      </c>
      <c r="M353" s="182">
        <f t="shared" si="195"/>
        <v>0</v>
      </c>
      <c r="N353" s="183">
        <f t="shared" si="195"/>
        <v>0</v>
      </c>
      <c r="O353" s="209">
        <f t="shared" si="195"/>
        <v>0</v>
      </c>
      <c r="P353" s="170">
        <f t="shared" ref="P353:P416" si="196">M353-J353</f>
        <v>0</v>
      </c>
      <c r="Q353" s="170">
        <f t="shared" ref="Q353:Q416" si="197">N353-K353</f>
        <v>0</v>
      </c>
      <c r="R353" s="170">
        <f t="shared" ref="R353:R416" si="198">O353-L353</f>
        <v>0</v>
      </c>
      <c r="S353" s="182">
        <f t="shared" ref="S353:X353" si="199">S355+S356</f>
        <v>0</v>
      </c>
      <c r="T353" s="410">
        <f t="shared" si="199"/>
        <v>0</v>
      </c>
      <c r="U353" s="411">
        <f t="shared" si="199"/>
        <v>0</v>
      </c>
      <c r="V353" s="367">
        <f t="shared" si="199"/>
        <v>0</v>
      </c>
      <c r="W353" s="410">
        <f t="shared" si="199"/>
        <v>0</v>
      </c>
      <c r="X353" s="411">
        <f t="shared" si="199"/>
        <v>0</v>
      </c>
      <c r="Y353" s="180"/>
    </row>
    <row r="354" spans="1:25" s="126" customFormat="1" ht="18.75" customHeight="1" x14ac:dyDescent="0.25">
      <c r="A354" s="123"/>
      <c r="B354" s="119"/>
      <c r="C354" s="124"/>
      <c r="D354" s="125"/>
      <c r="E354" s="175" t="s">
        <v>193</v>
      </c>
      <c r="F354" s="176"/>
      <c r="G354" s="177"/>
      <c r="H354" s="178"/>
      <c r="I354" s="179"/>
      <c r="J354" s="366"/>
      <c r="K354" s="178"/>
      <c r="L354" s="287"/>
      <c r="M354" s="177"/>
      <c r="N354" s="178"/>
      <c r="O354" s="179"/>
      <c r="P354" s="170"/>
      <c r="Q354" s="170"/>
      <c r="R354" s="170"/>
      <c r="S354" s="177"/>
      <c r="T354" s="408"/>
      <c r="U354" s="409"/>
      <c r="V354" s="366"/>
      <c r="W354" s="408"/>
      <c r="X354" s="409"/>
      <c r="Y354" s="185"/>
    </row>
    <row r="355" spans="1:25" ht="17.25" customHeight="1" thickBot="1" x14ac:dyDescent="0.3">
      <c r="A355" s="123">
        <v>2921</v>
      </c>
      <c r="B355" s="134" t="s">
        <v>236</v>
      </c>
      <c r="C355" s="124">
        <v>2</v>
      </c>
      <c r="D355" s="125">
        <v>1</v>
      </c>
      <c r="E355" s="175" t="s">
        <v>239</v>
      </c>
      <c r="F355" s="176"/>
      <c r="G355" s="197">
        <f>SUM(H355:I355)</f>
        <v>0</v>
      </c>
      <c r="H355" s="198"/>
      <c r="I355" s="201"/>
      <c r="J355" s="370">
        <f>SUM(K355:L355)</f>
        <v>0</v>
      </c>
      <c r="K355" s="198"/>
      <c r="L355" s="378"/>
      <c r="M355" s="197">
        <f>SUM(N355:O355)</f>
        <v>0</v>
      </c>
      <c r="N355" s="198"/>
      <c r="O355" s="201"/>
      <c r="P355" s="170">
        <f t="shared" si="196"/>
        <v>0</v>
      </c>
      <c r="Q355" s="170">
        <f t="shared" si="197"/>
        <v>0</v>
      </c>
      <c r="R355" s="170">
        <f t="shared" si="198"/>
        <v>0</v>
      </c>
      <c r="S355" s="197">
        <f>SUM(T355:U355)</f>
        <v>0</v>
      </c>
      <c r="T355" s="389"/>
      <c r="U355" s="418"/>
      <c r="V355" s="370">
        <f>SUM(W355:X355)</f>
        <v>0</v>
      </c>
      <c r="W355" s="389"/>
      <c r="X355" s="418"/>
      <c r="Y355" s="180"/>
    </row>
    <row r="356" spans="1:25" ht="30.75" customHeight="1" thickBot="1" x14ac:dyDescent="0.3">
      <c r="A356" s="123">
        <v>2922</v>
      </c>
      <c r="B356" s="134" t="s">
        <v>236</v>
      </c>
      <c r="C356" s="124">
        <v>2</v>
      </c>
      <c r="D356" s="125">
        <v>2</v>
      </c>
      <c r="E356" s="175" t="s">
        <v>892</v>
      </c>
      <c r="F356" s="176"/>
      <c r="G356" s="197">
        <f>SUM(H356:I356)</f>
        <v>0</v>
      </c>
      <c r="H356" s="188"/>
      <c r="I356" s="189"/>
      <c r="J356" s="370">
        <f>SUM(K356:L356)</f>
        <v>0</v>
      </c>
      <c r="K356" s="188"/>
      <c r="L356" s="379"/>
      <c r="M356" s="197">
        <f>SUM(N356:O356)</f>
        <v>0</v>
      </c>
      <c r="N356" s="188"/>
      <c r="O356" s="189"/>
      <c r="P356" s="170">
        <f t="shared" si="196"/>
        <v>0</v>
      </c>
      <c r="Q356" s="170">
        <f t="shared" si="197"/>
        <v>0</v>
      </c>
      <c r="R356" s="170">
        <f t="shared" si="198"/>
        <v>0</v>
      </c>
      <c r="S356" s="197">
        <f>SUM(T356:U356)</f>
        <v>0</v>
      </c>
      <c r="T356" s="419"/>
      <c r="U356" s="420"/>
      <c r="V356" s="370">
        <f>SUM(W356:X356)</f>
        <v>0</v>
      </c>
      <c r="W356" s="419"/>
      <c r="X356" s="420"/>
      <c r="Y356" s="180"/>
    </row>
    <row r="357" spans="1:25" ht="36.75" customHeight="1" x14ac:dyDescent="0.25">
      <c r="A357" s="137">
        <v>2930</v>
      </c>
      <c r="B357" s="138" t="s">
        <v>236</v>
      </c>
      <c r="C357" s="135">
        <v>3</v>
      </c>
      <c r="D357" s="136">
        <v>0</v>
      </c>
      <c r="E357" s="181" t="s">
        <v>893</v>
      </c>
      <c r="F357" s="166"/>
      <c r="G357" s="182">
        <f t="shared" ref="G357:O357" si="200">SUM(G359:G360)</f>
        <v>0</v>
      </c>
      <c r="H357" s="183">
        <f t="shared" si="200"/>
        <v>0</v>
      </c>
      <c r="I357" s="184">
        <f t="shared" si="200"/>
        <v>0</v>
      </c>
      <c r="J357" s="367">
        <f t="shared" si="200"/>
        <v>0</v>
      </c>
      <c r="K357" s="183">
        <f t="shared" si="200"/>
        <v>0</v>
      </c>
      <c r="L357" s="375">
        <f t="shared" si="200"/>
        <v>0</v>
      </c>
      <c r="M357" s="182">
        <f t="shared" si="200"/>
        <v>0</v>
      </c>
      <c r="N357" s="183">
        <f t="shared" si="200"/>
        <v>0</v>
      </c>
      <c r="O357" s="184">
        <f t="shared" si="200"/>
        <v>0</v>
      </c>
      <c r="P357" s="170">
        <f t="shared" si="196"/>
        <v>0</v>
      </c>
      <c r="Q357" s="170">
        <f t="shared" si="197"/>
        <v>0</v>
      </c>
      <c r="R357" s="170">
        <f t="shared" si="198"/>
        <v>0</v>
      </c>
      <c r="S357" s="182">
        <f t="shared" ref="S357:X357" si="201">SUM(S359:S360)</f>
        <v>0</v>
      </c>
      <c r="T357" s="410">
        <f t="shared" si="201"/>
        <v>0</v>
      </c>
      <c r="U357" s="415">
        <f t="shared" si="201"/>
        <v>0</v>
      </c>
      <c r="V357" s="367">
        <f t="shared" si="201"/>
        <v>0</v>
      </c>
      <c r="W357" s="410">
        <f t="shared" si="201"/>
        <v>0</v>
      </c>
      <c r="X357" s="415">
        <f t="shared" si="201"/>
        <v>0</v>
      </c>
      <c r="Y357" s="180"/>
    </row>
    <row r="358" spans="1:25" s="126" customFormat="1" ht="19.5" customHeight="1" x14ac:dyDescent="0.25">
      <c r="A358" s="123"/>
      <c r="B358" s="119"/>
      <c r="C358" s="124"/>
      <c r="D358" s="125"/>
      <c r="E358" s="175" t="s">
        <v>193</v>
      </c>
      <c r="F358" s="176"/>
      <c r="G358" s="177"/>
      <c r="H358" s="178"/>
      <c r="I358" s="179"/>
      <c r="J358" s="366"/>
      <c r="K358" s="178"/>
      <c r="L358" s="287"/>
      <c r="M358" s="177"/>
      <c r="N358" s="178"/>
      <c r="O358" s="179"/>
      <c r="P358" s="170"/>
      <c r="Q358" s="170"/>
      <c r="R358" s="170"/>
      <c r="S358" s="177"/>
      <c r="T358" s="408"/>
      <c r="U358" s="409"/>
      <c r="V358" s="366"/>
      <c r="W358" s="408"/>
      <c r="X358" s="409"/>
      <c r="Y358" s="185"/>
    </row>
    <row r="359" spans="1:25" ht="25.5" customHeight="1" thickBot="1" x14ac:dyDescent="0.3">
      <c r="A359" s="123">
        <v>2931</v>
      </c>
      <c r="B359" s="134" t="s">
        <v>236</v>
      </c>
      <c r="C359" s="124">
        <v>3</v>
      </c>
      <c r="D359" s="125">
        <v>1</v>
      </c>
      <c r="E359" s="175" t="s">
        <v>894</v>
      </c>
      <c r="F359" s="176"/>
      <c r="G359" s="197">
        <f>SUM(H359:I359)</f>
        <v>0</v>
      </c>
      <c r="H359" s="198"/>
      <c r="I359" s="199"/>
      <c r="J359" s="370">
        <f>SUM(K359:L359)</f>
        <v>0</v>
      </c>
      <c r="K359" s="198"/>
      <c r="L359" s="376"/>
      <c r="M359" s="197">
        <f>SUM(N359:O359)</f>
        <v>0</v>
      </c>
      <c r="N359" s="198"/>
      <c r="O359" s="199"/>
      <c r="P359" s="170">
        <f t="shared" si="196"/>
        <v>0</v>
      </c>
      <c r="Q359" s="170">
        <f t="shared" si="197"/>
        <v>0</v>
      </c>
      <c r="R359" s="170">
        <f t="shared" si="198"/>
        <v>0</v>
      </c>
      <c r="S359" s="197">
        <f>SUM(T359:U359)</f>
        <v>0</v>
      </c>
      <c r="T359" s="389"/>
      <c r="U359" s="416"/>
      <c r="V359" s="370">
        <f>SUM(W359:X359)</f>
        <v>0</v>
      </c>
      <c r="W359" s="389"/>
      <c r="X359" s="416"/>
      <c r="Y359" s="180"/>
    </row>
    <row r="360" spans="1:25" ht="18.75" customHeight="1" thickBot="1" x14ac:dyDescent="0.3">
      <c r="A360" s="123">
        <v>2932</v>
      </c>
      <c r="B360" s="134" t="s">
        <v>236</v>
      </c>
      <c r="C360" s="124">
        <v>3</v>
      </c>
      <c r="D360" s="125">
        <v>2</v>
      </c>
      <c r="E360" s="175" t="s">
        <v>895</v>
      </c>
      <c r="F360" s="176"/>
      <c r="G360" s="197">
        <f>SUM(H360:I360)</f>
        <v>0</v>
      </c>
      <c r="H360" s="188"/>
      <c r="I360" s="189"/>
      <c r="J360" s="370">
        <f>SUM(K360:L360)</f>
        <v>0</v>
      </c>
      <c r="K360" s="188"/>
      <c r="L360" s="379"/>
      <c r="M360" s="197">
        <f>SUM(N360:O360)</f>
        <v>0</v>
      </c>
      <c r="N360" s="188"/>
      <c r="O360" s="189"/>
      <c r="P360" s="170">
        <f t="shared" si="196"/>
        <v>0</v>
      </c>
      <c r="Q360" s="170">
        <f t="shared" si="197"/>
        <v>0</v>
      </c>
      <c r="R360" s="170">
        <f t="shared" si="198"/>
        <v>0</v>
      </c>
      <c r="S360" s="197">
        <f>SUM(T360:U360)</f>
        <v>0</v>
      </c>
      <c r="T360" s="419"/>
      <c r="U360" s="420"/>
      <c r="V360" s="370">
        <f>SUM(W360:X360)</f>
        <v>0</v>
      </c>
      <c r="W360" s="419"/>
      <c r="X360" s="420"/>
      <c r="Y360" s="180"/>
    </row>
    <row r="361" spans="1:25" ht="16.5" customHeight="1" x14ac:dyDescent="0.25">
      <c r="A361" s="137">
        <v>2940</v>
      </c>
      <c r="B361" s="138" t="s">
        <v>236</v>
      </c>
      <c r="C361" s="135">
        <v>4</v>
      </c>
      <c r="D361" s="136">
        <v>0</v>
      </c>
      <c r="E361" s="181" t="s">
        <v>896</v>
      </c>
      <c r="F361" s="166"/>
      <c r="G361" s="182">
        <f>G363</f>
        <v>0</v>
      </c>
      <c r="H361" s="183">
        <f>SUM(H363:H364)</f>
        <v>0</v>
      </c>
      <c r="I361" s="209">
        <f>SUM(I363:I364)</f>
        <v>0</v>
      </c>
      <c r="J361" s="367">
        <f>J363</f>
        <v>0</v>
      </c>
      <c r="K361" s="183">
        <f>SUM(K363:K364)</f>
        <v>0</v>
      </c>
      <c r="L361" s="381">
        <f>SUM(L363:L364)</f>
        <v>0</v>
      </c>
      <c r="M361" s="182">
        <f>M363</f>
        <v>0</v>
      </c>
      <c r="N361" s="183">
        <f>SUM(N363:N364)</f>
        <v>0</v>
      </c>
      <c r="O361" s="183">
        <f>SUM(O363:O364)</f>
        <v>0</v>
      </c>
      <c r="P361" s="170">
        <f t="shared" si="196"/>
        <v>0</v>
      </c>
      <c r="Q361" s="170">
        <f t="shared" si="197"/>
        <v>0</v>
      </c>
      <c r="R361" s="170">
        <f t="shared" si="198"/>
        <v>0</v>
      </c>
      <c r="S361" s="182">
        <f>S363</f>
        <v>0</v>
      </c>
      <c r="T361" s="410">
        <f>SUM(T363:T364)</f>
        <v>0</v>
      </c>
      <c r="U361" s="411">
        <f>SUM(U363:U364)</f>
        <v>0</v>
      </c>
      <c r="V361" s="367">
        <f>V363</f>
        <v>0</v>
      </c>
      <c r="W361" s="410">
        <f>SUM(W363:W364)</f>
        <v>0</v>
      </c>
      <c r="X361" s="410">
        <f>SUM(X363:X364)</f>
        <v>0</v>
      </c>
      <c r="Y361" s="180"/>
    </row>
    <row r="362" spans="1:25" s="126" customFormat="1" ht="18.75" customHeight="1" x14ac:dyDescent="0.25">
      <c r="A362" s="123"/>
      <c r="B362" s="119"/>
      <c r="C362" s="124"/>
      <c r="D362" s="125"/>
      <c r="E362" s="175" t="s">
        <v>193</v>
      </c>
      <c r="F362" s="176"/>
      <c r="G362" s="177"/>
      <c r="H362" s="178"/>
      <c r="I362" s="179"/>
      <c r="J362" s="366"/>
      <c r="K362" s="178"/>
      <c r="L362" s="287"/>
      <c r="M362" s="177"/>
      <c r="N362" s="178"/>
      <c r="O362" s="179"/>
      <c r="P362" s="170"/>
      <c r="Q362" s="170"/>
      <c r="R362" s="170"/>
      <c r="S362" s="177"/>
      <c r="T362" s="408"/>
      <c r="U362" s="409"/>
      <c r="V362" s="366"/>
      <c r="W362" s="408"/>
      <c r="X362" s="409"/>
      <c r="Y362" s="185"/>
    </row>
    <row r="363" spans="1:25" ht="24" customHeight="1" thickBot="1" x14ac:dyDescent="0.3">
      <c r="A363" s="123">
        <v>2941</v>
      </c>
      <c r="B363" s="134" t="s">
        <v>236</v>
      </c>
      <c r="C363" s="124">
        <v>4</v>
      </c>
      <c r="D363" s="125">
        <v>1</v>
      </c>
      <c r="E363" s="175" t="s">
        <v>897</v>
      </c>
      <c r="F363" s="176"/>
      <c r="G363" s="197">
        <f>SUM(H363:I363)</f>
        <v>0</v>
      </c>
      <c r="H363" s="198"/>
      <c r="I363" s="201"/>
      <c r="J363" s="370">
        <f>SUM(K363:L363)</f>
        <v>0</v>
      </c>
      <c r="K363" s="198"/>
      <c r="L363" s="378"/>
      <c r="M363" s="197">
        <f>SUM(N363:O363)</f>
        <v>0</v>
      </c>
      <c r="N363" s="198"/>
      <c r="O363" s="201"/>
      <c r="P363" s="170">
        <f t="shared" si="196"/>
        <v>0</v>
      </c>
      <c r="Q363" s="170">
        <f t="shared" si="197"/>
        <v>0</v>
      </c>
      <c r="R363" s="170">
        <f t="shared" si="198"/>
        <v>0</v>
      </c>
      <c r="S363" s="197">
        <f>SUM(T363:U363)</f>
        <v>0</v>
      </c>
      <c r="T363" s="389"/>
      <c r="U363" s="418"/>
      <c r="V363" s="370">
        <f>SUM(W363:X363)</f>
        <v>0</v>
      </c>
      <c r="W363" s="389"/>
      <c r="X363" s="418"/>
      <c r="Y363" s="180"/>
    </row>
    <row r="364" spans="1:25" ht="24" customHeight="1" thickBot="1" x14ac:dyDescent="0.3">
      <c r="A364" s="123">
        <v>2942</v>
      </c>
      <c r="B364" s="134" t="s">
        <v>236</v>
      </c>
      <c r="C364" s="124">
        <v>4</v>
      </c>
      <c r="D364" s="125">
        <v>2</v>
      </c>
      <c r="E364" s="175" t="s">
        <v>898</v>
      </c>
      <c r="F364" s="176"/>
      <c r="G364" s="197">
        <f>SUM(H364:I364)</f>
        <v>0</v>
      </c>
      <c r="H364" s="198"/>
      <c r="I364" s="201"/>
      <c r="J364" s="370">
        <f>SUM(K364:L364)</f>
        <v>0</v>
      </c>
      <c r="K364" s="198"/>
      <c r="L364" s="376"/>
      <c r="M364" s="197">
        <f>SUM(N364:O364)</f>
        <v>0</v>
      </c>
      <c r="N364" s="198"/>
      <c r="O364" s="199"/>
      <c r="P364" s="170">
        <f t="shared" si="196"/>
        <v>0</v>
      </c>
      <c r="Q364" s="170">
        <f t="shared" si="197"/>
        <v>0</v>
      </c>
      <c r="R364" s="170">
        <f t="shared" si="198"/>
        <v>0</v>
      </c>
      <c r="S364" s="197">
        <f>SUM(T364:U364)</f>
        <v>0</v>
      </c>
      <c r="T364" s="389"/>
      <c r="U364" s="416"/>
      <c r="V364" s="370">
        <f>SUM(W364:X364)</f>
        <v>0</v>
      </c>
      <c r="W364" s="389"/>
      <c r="X364" s="416"/>
      <c r="Y364" s="180"/>
    </row>
    <row r="365" spans="1:25" ht="27.75" customHeight="1" x14ac:dyDescent="0.25">
      <c r="A365" s="137">
        <v>2950</v>
      </c>
      <c r="B365" s="138" t="s">
        <v>236</v>
      </c>
      <c r="C365" s="135">
        <v>5</v>
      </c>
      <c r="D365" s="136">
        <v>0</v>
      </c>
      <c r="E365" s="181" t="s">
        <v>899</v>
      </c>
      <c r="F365" s="166"/>
      <c r="G365" s="182">
        <f>SUM(G367,G373)</f>
        <v>223108.09999999998</v>
      </c>
      <c r="H365" s="183">
        <f>H367+H373</f>
        <v>206050.8</v>
      </c>
      <c r="I365" s="209">
        <f>I367+I373</f>
        <v>17057.3</v>
      </c>
      <c r="J365" s="367">
        <f>SUM(J367,J373)</f>
        <v>214926.1</v>
      </c>
      <c r="K365" s="183">
        <f>K367+K373</f>
        <v>214926.1</v>
      </c>
      <c r="L365" s="381">
        <f>L367+L373</f>
        <v>0</v>
      </c>
      <c r="M365" s="182">
        <f>SUM(M367,M373)</f>
        <v>225672</v>
      </c>
      <c r="N365" s="183">
        <f>N367+N373</f>
        <v>225672</v>
      </c>
      <c r="O365" s="183">
        <f>O367+O373</f>
        <v>0</v>
      </c>
      <c r="P365" s="170">
        <f t="shared" si="196"/>
        <v>10745.899999999994</v>
      </c>
      <c r="Q365" s="170">
        <f t="shared" si="197"/>
        <v>10745.899999999994</v>
      </c>
      <c r="R365" s="170">
        <f t="shared" si="198"/>
        <v>0</v>
      </c>
      <c r="S365" s="182">
        <f>SUM(S367,S373)</f>
        <v>236956</v>
      </c>
      <c r="T365" s="410">
        <f>T367+T373</f>
        <v>236956</v>
      </c>
      <c r="U365" s="411">
        <f>U367+U373</f>
        <v>0</v>
      </c>
      <c r="V365" s="367">
        <f>SUM(V367,V373)</f>
        <v>248804</v>
      </c>
      <c r="W365" s="410">
        <f>W367+W373</f>
        <v>248804</v>
      </c>
      <c r="X365" s="410">
        <f>X367+X373</f>
        <v>0</v>
      </c>
      <c r="Y365" s="180"/>
    </row>
    <row r="366" spans="1:25" s="126" customFormat="1" ht="17.25" customHeight="1" x14ac:dyDescent="0.25">
      <c r="A366" s="123"/>
      <c r="B366" s="119"/>
      <c r="C366" s="124"/>
      <c r="D366" s="125"/>
      <c r="E366" s="175" t="s">
        <v>193</v>
      </c>
      <c r="F366" s="176"/>
      <c r="G366" s="177"/>
      <c r="H366" s="178"/>
      <c r="I366" s="179"/>
      <c r="J366" s="366"/>
      <c r="K366" s="178"/>
      <c r="L366" s="287"/>
      <c r="M366" s="177"/>
      <c r="N366" s="178"/>
      <c r="O366" s="179"/>
      <c r="P366" s="170"/>
      <c r="Q366" s="170"/>
      <c r="R366" s="170"/>
      <c r="S366" s="177"/>
      <c r="T366" s="408"/>
      <c r="U366" s="409"/>
      <c r="V366" s="366"/>
      <c r="W366" s="408"/>
      <c r="X366" s="409"/>
      <c r="Y366" s="185"/>
    </row>
    <row r="367" spans="1:25" ht="16.5" thickBot="1" x14ac:dyDescent="0.3">
      <c r="A367" s="123">
        <v>2951</v>
      </c>
      <c r="B367" s="134" t="s">
        <v>236</v>
      </c>
      <c r="C367" s="124">
        <v>5</v>
      </c>
      <c r="D367" s="125">
        <v>1</v>
      </c>
      <c r="E367" s="211" t="s">
        <v>240</v>
      </c>
      <c r="F367" s="232"/>
      <c r="G367" s="197">
        <f>SUM(H367:I367)</f>
        <v>223108.09999999998</v>
      </c>
      <c r="H367" s="198">
        <v>206050.8</v>
      </c>
      <c r="I367" s="201">
        <v>17057.3</v>
      </c>
      <c r="J367" s="370">
        <f>SUM(K367:L367)</f>
        <v>214926.1</v>
      </c>
      <c r="K367" s="198">
        <f t="shared" ref="K367:O367" si="202">K368</f>
        <v>214926.1</v>
      </c>
      <c r="L367" s="378">
        <f t="shared" si="202"/>
        <v>0</v>
      </c>
      <c r="M367" s="197">
        <f>SUM(N367:O367)</f>
        <v>225672</v>
      </c>
      <c r="N367" s="198">
        <f t="shared" si="202"/>
        <v>225672</v>
      </c>
      <c r="O367" s="201">
        <f t="shared" si="202"/>
        <v>0</v>
      </c>
      <c r="P367" s="170">
        <f t="shared" si="196"/>
        <v>10745.899999999994</v>
      </c>
      <c r="Q367" s="170">
        <f t="shared" si="197"/>
        <v>10745.899999999994</v>
      </c>
      <c r="R367" s="170">
        <f t="shared" si="198"/>
        <v>0</v>
      </c>
      <c r="S367" s="197">
        <f>SUM(T367:U367)</f>
        <v>236956</v>
      </c>
      <c r="T367" s="389">
        <f>T368</f>
        <v>236956</v>
      </c>
      <c r="U367" s="418">
        <f>U368</f>
        <v>0</v>
      </c>
      <c r="V367" s="370">
        <f>SUM(W367:X367)</f>
        <v>248804</v>
      </c>
      <c r="W367" s="389">
        <f>W368</f>
        <v>248804</v>
      </c>
      <c r="X367" s="418">
        <f>X368</f>
        <v>0</v>
      </c>
      <c r="Y367" s="180"/>
    </row>
    <row r="368" spans="1:25" ht="40.5" customHeight="1" thickBot="1" x14ac:dyDescent="0.3">
      <c r="A368" s="123"/>
      <c r="B368" s="134"/>
      <c r="C368" s="124"/>
      <c r="D368" s="125"/>
      <c r="E368" s="221" t="s">
        <v>1058</v>
      </c>
      <c r="F368" s="232">
        <v>4511</v>
      </c>
      <c r="G368" s="197">
        <f>SUM(H368:I368)</f>
        <v>0</v>
      </c>
      <c r="H368" s="198">
        <f>SUM(H370,H371,H372)</f>
        <v>0</v>
      </c>
      <c r="I368" s="201">
        <f>SUM(I370,I371,I372)</f>
        <v>0</v>
      </c>
      <c r="J368" s="370">
        <f>SUM(K368:L368)</f>
        <v>214926.1</v>
      </c>
      <c r="K368" s="198">
        <v>214926.1</v>
      </c>
      <c r="L368" s="378">
        <f>SUM(L370,L371,L372)</f>
        <v>0</v>
      </c>
      <c r="M368" s="197">
        <f>SUM(N368:O368)</f>
        <v>225672</v>
      </c>
      <c r="N368" s="198">
        <v>225672</v>
      </c>
      <c r="O368" s="201">
        <f>SUM(O370,O371,O372)</f>
        <v>0</v>
      </c>
      <c r="P368" s="170">
        <f t="shared" si="196"/>
        <v>10745.899999999994</v>
      </c>
      <c r="Q368" s="170">
        <f t="shared" si="197"/>
        <v>10745.899999999994</v>
      </c>
      <c r="R368" s="170">
        <f t="shared" si="198"/>
        <v>0</v>
      </c>
      <c r="S368" s="197">
        <f>SUM(T368:U368)</f>
        <v>236956</v>
      </c>
      <c r="T368" s="389">
        <v>236956</v>
      </c>
      <c r="U368" s="418">
        <f>SUM(U370,U371,U372)</f>
        <v>0</v>
      </c>
      <c r="V368" s="370">
        <f>SUM(W368:X368)</f>
        <v>248804</v>
      </c>
      <c r="W368" s="389">
        <v>248804</v>
      </c>
      <c r="X368" s="418">
        <f>SUM(X370,X371,X372)</f>
        <v>0</v>
      </c>
      <c r="Y368" s="180"/>
    </row>
    <row r="369" spans="1:25" ht="16.5" thickBot="1" x14ac:dyDescent="0.3">
      <c r="A369" s="123"/>
      <c r="B369" s="134"/>
      <c r="C369" s="124"/>
      <c r="D369" s="125"/>
      <c r="E369" s="175"/>
      <c r="F369" s="176"/>
      <c r="G369" s="197"/>
      <c r="H369" s="198"/>
      <c r="I369" s="199"/>
      <c r="J369" s="370"/>
      <c r="K369" s="198"/>
      <c r="L369" s="376"/>
      <c r="M369" s="197"/>
      <c r="N369" s="198"/>
      <c r="O369" s="199"/>
      <c r="P369" s="170"/>
      <c r="Q369" s="170"/>
      <c r="R369" s="170"/>
      <c r="S369" s="197"/>
      <c r="T369" s="389"/>
      <c r="U369" s="416"/>
      <c r="V369" s="370"/>
      <c r="W369" s="389"/>
      <c r="X369" s="416"/>
      <c r="Y369" s="180"/>
    </row>
    <row r="370" spans="1:25" ht="19.5" customHeight="1" thickBot="1" x14ac:dyDescent="0.3">
      <c r="A370" s="123"/>
      <c r="B370" s="134"/>
      <c r="C370" s="124"/>
      <c r="D370" s="125"/>
      <c r="E370" s="233"/>
      <c r="F370" s="212"/>
      <c r="G370" s="197">
        <f>SUM(H370:I370)</f>
        <v>0</v>
      </c>
      <c r="H370" s="198"/>
      <c r="I370" s="201"/>
      <c r="J370" s="370">
        <f>SUM(K370:L370)</f>
        <v>0</v>
      </c>
      <c r="K370" s="198"/>
      <c r="L370" s="376"/>
      <c r="M370" s="197">
        <f>SUM(N370:O370)</f>
        <v>0</v>
      </c>
      <c r="N370" s="198"/>
      <c r="O370" s="199"/>
      <c r="P370" s="170">
        <f t="shared" si="196"/>
        <v>0</v>
      </c>
      <c r="Q370" s="170">
        <f t="shared" si="197"/>
        <v>0</v>
      </c>
      <c r="R370" s="170">
        <f t="shared" si="198"/>
        <v>0</v>
      </c>
      <c r="S370" s="197">
        <f>SUM(T370:U370)</f>
        <v>0</v>
      </c>
      <c r="T370" s="389"/>
      <c r="U370" s="416"/>
      <c r="V370" s="370">
        <f>SUM(W370:X370)</f>
        <v>0</v>
      </c>
      <c r="W370" s="389"/>
      <c r="X370" s="416"/>
      <c r="Y370" s="180"/>
    </row>
    <row r="371" spans="1:25" ht="23.25" customHeight="1" thickBot="1" x14ac:dyDescent="0.3">
      <c r="A371" s="123"/>
      <c r="B371" s="134"/>
      <c r="C371" s="124"/>
      <c r="D371" s="125"/>
      <c r="E371" s="233"/>
      <c r="F371" s="212"/>
      <c r="G371" s="197">
        <f>SUM(H371:I371)</f>
        <v>0</v>
      </c>
      <c r="H371" s="198"/>
      <c r="I371" s="201"/>
      <c r="J371" s="370">
        <f>SUM(K371:L371)</f>
        <v>0</v>
      </c>
      <c r="K371" s="198"/>
      <c r="L371" s="376"/>
      <c r="M371" s="197">
        <f>SUM(N371:O371)</f>
        <v>0</v>
      </c>
      <c r="N371" s="198"/>
      <c r="O371" s="199"/>
      <c r="P371" s="170">
        <f t="shared" si="196"/>
        <v>0</v>
      </c>
      <c r="Q371" s="170">
        <f t="shared" si="197"/>
        <v>0</v>
      </c>
      <c r="R371" s="170">
        <f t="shared" si="198"/>
        <v>0</v>
      </c>
      <c r="S371" s="197">
        <f>SUM(T371:U371)</f>
        <v>0</v>
      </c>
      <c r="T371" s="389"/>
      <c r="U371" s="416"/>
      <c r="V371" s="370">
        <f>SUM(W371:X371)</f>
        <v>0</v>
      </c>
      <c r="W371" s="389"/>
      <c r="X371" s="416"/>
      <c r="Y371" s="180"/>
    </row>
    <row r="372" spans="1:25" ht="20.25" customHeight="1" thickBot="1" x14ac:dyDescent="0.3">
      <c r="A372" s="123"/>
      <c r="B372" s="134"/>
      <c r="C372" s="124"/>
      <c r="D372" s="125"/>
      <c r="E372" s="233"/>
      <c r="F372" s="212"/>
      <c r="G372" s="197">
        <f>SUM(H372:I372)</f>
        <v>0</v>
      </c>
      <c r="H372" s="198"/>
      <c r="I372" s="201"/>
      <c r="J372" s="370">
        <f>SUM(K372:L372)</f>
        <v>0</v>
      </c>
      <c r="K372" s="198"/>
      <c r="L372" s="376"/>
      <c r="M372" s="197">
        <f>SUM(N372:O372)</f>
        <v>0</v>
      </c>
      <c r="N372" s="198"/>
      <c r="O372" s="199"/>
      <c r="P372" s="170">
        <f t="shared" si="196"/>
        <v>0</v>
      </c>
      <c r="Q372" s="170">
        <f t="shared" si="197"/>
        <v>0</v>
      </c>
      <c r="R372" s="170">
        <f t="shared" si="198"/>
        <v>0</v>
      </c>
      <c r="S372" s="197">
        <f>SUM(T372:U372)</f>
        <v>0</v>
      </c>
      <c r="T372" s="389"/>
      <c r="U372" s="416"/>
      <c r="V372" s="370">
        <f>SUM(W372:X372)</f>
        <v>0</v>
      </c>
      <c r="W372" s="389"/>
      <c r="X372" s="416"/>
      <c r="Y372" s="180"/>
    </row>
    <row r="373" spans="1:25" ht="16.5" customHeight="1" thickBot="1" x14ac:dyDescent="0.3">
      <c r="A373" s="123">
        <v>2952</v>
      </c>
      <c r="B373" s="134" t="s">
        <v>236</v>
      </c>
      <c r="C373" s="124">
        <v>5</v>
      </c>
      <c r="D373" s="125">
        <v>2</v>
      </c>
      <c r="E373" s="175" t="s">
        <v>900</v>
      </c>
      <c r="F373" s="176"/>
      <c r="G373" s="197">
        <f>SUM(H373:I373)</f>
        <v>0</v>
      </c>
      <c r="H373" s="198"/>
      <c r="I373" s="201"/>
      <c r="J373" s="370">
        <f>SUM(K373:L373)</f>
        <v>0</v>
      </c>
      <c r="K373" s="198"/>
      <c r="L373" s="376"/>
      <c r="M373" s="197">
        <f>SUM(N373:O373)</f>
        <v>0</v>
      </c>
      <c r="N373" s="198"/>
      <c r="O373" s="199"/>
      <c r="P373" s="170">
        <f t="shared" si="196"/>
        <v>0</v>
      </c>
      <c r="Q373" s="170">
        <f t="shared" si="197"/>
        <v>0</v>
      </c>
      <c r="R373" s="170">
        <f t="shared" si="198"/>
        <v>0</v>
      </c>
      <c r="S373" s="197">
        <f>SUM(T373:U373)</f>
        <v>0</v>
      </c>
      <c r="T373" s="389"/>
      <c r="U373" s="416"/>
      <c r="V373" s="370">
        <f>SUM(W373:X373)</f>
        <v>0</v>
      </c>
      <c r="W373" s="389"/>
      <c r="X373" s="416"/>
      <c r="Y373" s="180"/>
    </row>
    <row r="374" spans="1:25" ht="26.25" customHeight="1" x14ac:dyDescent="0.25">
      <c r="A374" s="137">
        <v>2960</v>
      </c>
      <c r="B374" s="138" t="s">
        <v>236</v>
      </c>
      <c r="C374" s="135">
        <v>6</v>
      </c>
      <c r="D374" s="136">
        <v>0</v>
      </c>
      <c r="E374" s="181" t="s">
        <v>901</v>
      </c>
      <c r="F374" s="166"/>
      <c r="G374" s="182">
        <f t="shared" ref="G374:O374" si="203">SUM(G376)</f>
        <v>0</v>
      </c>
      <c r="H374" s="183">
        <f t="shared" si="203"/>
        <v>0</v>
      </c>
      <c r="I374" s="184">
        <f t="shared" si="203"/>
        <v>0</v>
      </c>
      <c r="J374" s="367">
        <f t="shared" si="203"/>
        <v>0</v>
      </c>
      <c r="K374" s="183">
        <f t="shared" si="203"/>
        <v>0</v>
      </c>
      <c r="L374" s="375">
        <f t="shared" si="203"/>
        <v>0</v>
      </c>
      <c r="M374" s="182">
        <f t="shared" si="203"/>
        <v>0</v>
      </c>
      <c r="N374" s="183">
        <f t="shared" si="203"/>
        <v>0</v>
      </c>
      <c r="O374" s="184">
        <f t="shared" si="203"/>
        <v>0</v>
      </c>
      <c r="P374" s="170">
        <f t="shared" si="196"/>
        <v>0</v>
      </c>
      <c r="Q374" s="170">
        <f t="shared" si="197"/>
        <v>0</v>
      </c>
      <c r="R374" s="170">
        <f t="shared" si="198"/>
        <v>0</v>
      </c>
      <c r="S374" s="182">
        <f t="shared" ref="S374:X374" si="204">SUM(S376)</f>
        <v>0</v>
      </c>
      <c r="T374" s="410">
        <f t="shared" si="204"/>
        <v>0</v>
      </c>
      <c r="U374" s="415">
        <f t="shared" si="204"/>
        <v>0</v>
      </c>
      <c r="V374" s="367">
        <f t="shared" si="204"/>
        <v>0</v>
      </c>
      <c r="W374" s="410">
        <f t="shared" si="204"/>
        <v>0</v>
      </c>
      <c r="X374" s="415">
        <f t="shared" si="204"/>
        <v>0</v>
      </c>
      <c r="Y374" s="180"/>
    </row>
    <row r="375" spans="1:25" s="126" customFormat="1" ht="18.75" customHeight="1" x14ac:dyDescent="0.25">
      <c r="A375" s="123"/>
      <c r="B375" s="119"/>
      <c r="C375" s="124"/>
      <c r="D375" s="125"/>
      <c r="E375" s="175" t="s">
        <v>193</v>
      </c>
      <c r="F375" s="176"/>
      <c r="G375" s="177"/>
      <c r="H375" s="178"/>
      <c r="I375" s="179"/>
      <c r="J375" s="366"/>
      <c r="K375" s="178"/>
      <c r="L375" s="287"/>
      <c r="M375" s="177"/>
      <c r="N375" s="178"/>
      <c r="O375" s="179"/>
      <c r="P375" s="170"/>
      <c r="Q375" s="170"/>
      <c r="R375" s="170"/>
      <c r="S375" s="177"/>
      <c r="T375" s="408"/>
      <c r="U375" s="409"/>
      <c r="V375" s="366"/>
      <c r="W375" s="408"/>
      <c r="X375" s="409"/>
      <c r="Y375" s="185"/>
    </row>
    <row r="376" spans="1:25" ht="24" customHeight="1" thickBot="1" x14ac:dyDescent="0.3">
      <c r="A376" s="131">
        <v>2961</v>
      </c>
      <c r="B376" s="124" t="s">
        <v>236</v>
      </c>
      <c r="C376" s="124">
        <v>6</v>
      </c>
      <c r="D376" s="124">
        <v>1</v>
      </c>
      <c r="E376" s="192" t="s">
        <v>901</v>
      </c>
      <c r="F376" s="176"/>
      <c r="G376" s="197">
        <f>SUM(H376:I376)</f>
        <v>0</v>
      </c>
      <c r="H376" s="198"/>
      <c r="I376" s="201"/>
      <c r="J376" s="370">
        <f>SUM(K376:L376)</f>
        <v>0</v>
      </c>
      <c r="K376" s="198"/>
      <c r="L376" s="378"/>
      <c r="M376" s="197">
        <f>SUM(N376:O376)</f>
        <v>0</v>
      </c>
      <c r="N376" s="198"/>
      <c r="O376" s="201"/>
      <c r="P376" s="170">
        <f t="shared" si="196"/>
        <v>0</v>
      </c>
      <c r="Q376" s="170">
        <f t="shared" si="197"/>
        <v>0</v>
      </c>
      <c r="R376" s="170">
        <f t="shared" si="198"/>
        <v>0</v>
      </c>
      <c r="S376" s="197">
        <f>SUM(T376:U376)</f>
        <v>0</v>
      </c>
      <c r="T376" s="389"/>
      <c r="U376" s="418"/>
      <c r="V376" s="370">
        <f>SUM(W376:X376)</f>
        <v>0</v>
      </c>
      <c r="W376" s="389"/>
      <c r="X376" s="418"/>
      <c r="Y376" s="180"/>
    </row>
    <row r="377" spans="1:25" ht="26.25" customHeight="1" x14ac:dyDescent="0.25">
      <c r="A377" s="139">
        <v>2970</v>
      </c>
      <c r="B377" s="135" t="s">
        <v>236</v>
      </c>
      <c r="C377" s="135">
        <v>7</v>
      </c>
      <c r="D377" s="135">
        <v>0</v>
      </c>
      <c r="E377" s="163" t="s">
        <v>902</v>
      </c>
      <c r="F377" s="166"/>
      <c r="G377" s="182">
        <f t="shared" ref="G377:O377" si="205">SUM(G379)</f>
        <v>0</v>
      </c>
      <c r="H377" s="183">
        <f t="shared" si="205"/>
        <v>0</v>
      </c>
      <c r="I377" s="184">
        <f t="shared" si="205"/>
        <v>0</v>
      </c>
      <c r="J377" s="367">
        <f t="shared" si="205"/>
        <v>0</v>
      </c>
      <c r="K377" s="183">
        <f t="shared" si="205"/>
        <v>0</v>
      </c>
      <c r="L377" s="375">
        <f t="shared" si="205"/>
        <v>0</v>
      </c>
      <c r="M377" s="182">
        <f t="shared" si="205"/>
        <v>0</v>
      </c>
      <c r="N377" s="183">
        <f t="shared" si="205"/>
        <v>0</v>
      </c>
      <c r="O377" s="184">
        <f t="shared" si="205"/>
        <v>0</v>
      </c>
      <c r="P377" s="170">
        <f t="shared" si="196"/>
        <v>0</v>
      </c>
      <c r="Q377" s="170">
        <f t="shared" si="197"/>
        <v>0</v>
      </c>
      <c r="R377" s="170">
        <f t="shared" si="198"/>
        <v>0</v>
      </c>
      <c r="S377" s="182">
        <f t="shared" ref="S377:X377" si="206">SUM(S379)</f>
        <v>0</v>
      </c>
      <c r="T377" s="410">
        <f t="shared" si="206"/>
        <v>0</v>
      </c>
      <c r="U377" s="415">
        <f t="shared" si="206"/>
        <v>0</v>
      </c>
      <c r="V377" s="367">
        <f t="shared" si="206"/>
        <v>0</v>
      </c>
      <c r="W377" s="410">
        <f t="shared" si="206"/>
        <v>0</v>
      </c>
      <c r="X377" s="415">
        <f t="shared" si="206"/>
        <v>0</v>
      </c>
      <c r="Y377" s="180"/>
    </row>
    <row r="378" spans="1:25" s="126" customFormat="1" ht="20.25" customHeight="1" x14ac:dyDescent="0.25">
      <c r="A378" s="131"/>
      <c r="B378" s="124"/>
      <c r="C378" s="124"/>
      <c r="D378" s="124"/>
      <c r="E378" s="192" t="s">
        <v>193</v>
      </c>
      <c r="F378" s="176"/>
      <c r="G378" s="177"/>
      <c r="H378" s="178"/>
      <c r="I378" s="179"/>
      <c r="J378" s="366"/>
      <c r="K378" s="178"/>
      <c r="L378" s="287"/>
      <c r="M378" s="177"/>
      <c r="N378" s="178"/>
      <c r="O378" s="179"/>
      <c r="P378" s="170"/>
      <c r="Q378" s="170"/>
      <c r="R378" s="170"/>
      <c r="S378" s="177"/>
      <c r="T378" s="408"/>
      <c r="U378" s="409"/>
      <c r="V378" s="366"/>
      <c r="W378" s="408"/>
      <c r="X378" s="409"/>
      <c r="Y378" s="185"/>
    </row>
    <row r="379" spans="1:25" ht="32.25" customHeight="1" thickBot="1" x14ac:dyDescent="0.3">
      <c r="A379" s="131">
        <v>2971</v>
      </c>
      <c r="B379" s="124" t="s">
        <v>236</v>
      </c>
      <c r="C379" s="124">
        <v>7</v>
      </c>
      <c r="D379" s="124">
        <v>1</v>
      </c>
      <c r="E379" s="192" t="s">
        <v>902</v>
      </c>
      <c r="F379" s="176"/>
      <c r="G379" s="197">
        <f>SUM(H379:I379)</f>
        <v>0</v>
      </c>
      <c r="H379" s="198"/>
      <c r="I379" s="199"/>
      <c r="J379" s="370">
        <f>SUM(K379:L379)</f>
        <v>0</v>
      </c>
      <c r="K379" s="198"/>
      <c r="L379" s="376"/>
      <c r="M379" s="197">
        <f>SUM(N379:O379)</f>
        <v>0</v>
      </c>
      <c r="N379" s="198"/>
      <c r="O379" s="199"/>
      <c r="P379" s="170">
        <f t="shared" si="196"/>
        <v>0</v>
      </c>
      <c r="Q379" s="170">
        <f t="shared" si="197"/>
        <v>0</v>
      </c>
      <c r="R379" s="170">
        <f t="shared" si="198"/>
        <v>0</v>
      </c>
      <c r="S379" s="197">
        <f>SUM(T379:U379)</f>
        <v>0</v>
      </c>
      <c r="T379" s="389"/>
      <c r="U379" s="416"/>
      <c r="V379" s="370">
        <f>SUM(W379:X379)</f>
        <v>0</v>
      </c>
      <c r="W379" s="389"/>
      <c r="X379" s="416"/>
      <c r="Y379" s="180"/>
    </row>
    <row r="380" spans="1:25" ht="27.75" customHeight="1" x14ac:dyDescent="0.25">
      <c r="A380" s="139">
        <v>2980</v>
      </c>
      <c r="B380" s="135" t="s">
        <v>236</v>
      </c>
      <c r="C380" s="135">
        <v>8</v>
      </c>
      <c r="D380" s="135">
        <v>0</v>
      </c>
      <c r="E380" s="163" t="s">
        <v>903</v>
      </c>
      <c r="F380" s="166"/>
      <c r="G380" s="182">
        <f t="shared" ref="G380:O380" si="207">SUM(G382)</f>
        <v>0</v>
      </c>
      <c r="H380" s="183">
        <f t="shared" si="207"/>
        <v>0</v>
      </c>
      <c r="I380" s="184">
        <f t="shared" si="207"/>
        <v>0</v>
      </c>
      <c r="J380" s="367">
        <f t="shared" si="207"/>
        <v>25805</v>
      </c>
      <c r="K380" s="183">
        <f t="shared" si="207"/>
        <v>25805</v>
      </c>
      <c r="L380" s="375">
        <f t="shared" si="207"/>
        <v>0</v>
      </c>
      <c r="M380" s="182">
        <f t="shared" si="207"/>
        <v>27095</v>
      </c>
      <c r="N380" s="183">
        <f t="shared" si="207"/>
        <v>27095</v>
      </c>
      <c r="O380" s="184">
        <f t="shared" si="207"/>
        <v>0</v>
      </c>
      <c r="P380" s="170">
        <f t="shared" si="196"/>
        <v>1290</v>
      </c>
      <c r="Q380" s="170">
        <f t="shared" si="197"/>
        <v>1290</v>
      </c>
      <c r="R380" s="170">
        <f t="shared" si="198"/>
        <v>0</v>
      </c>
      <c r="S380" s="182">
        <f t="shared" ref="S380:X380" si="208">SUM(S382)</f>
        <v>28449</v>
      </c>
      <c r="T380" s="410">
        <f t="shared" si="208"/>
        <v>28449</v>
      </c>
      <c r="U380" s="415">
        <f t="shared" si="208"/>
        <v>0</v>
      </c>
      <c r="V380" s="367">
        <f t="shared" si="208"/>
        <v>29871</v>
      </c>
      <c r="W380" s="410">
        <f t="shared" si="208"/>
        <v>29871</v>
      </c>
      <c r="X380" s="415">
        <f t="shared" si="208"/>
        <v>0</v>
      </c>
      <c r="Y380" s="180"/>
    </row>
    <row r="381" spans="1:25" s="126" customFormat="1" ht="20.25" customHeight="1" x14ac:dyDescent="0.25">
      <c r="A381" s="131"/>
      <c r="B381" s="124"/>
      <c r="C381" s="124"/>
      <c r="D381" s="124"/>
      <c r="E381" s="192" t="s">
        <v>193</v>
      </c>
      <c r="F381" s="176"/>
      <c r="G381" s="177"/>
      <c r="H381" s="178"/>
      <c r="I381" s="179"/>
      <c r="J381" s="366"/>
      <c r="K381" s="178"/>
      <c r="L381" s="287"/>
      <c r="M381" s="177"/>
      <c r="N381" s="178"/>
      <c r="O381" s="179"/>
      <c r="P381" s="170"/>
      <c r="Q381" s="170"/>
      <c r="R381" s="170"/>
      <c r="S381" s="177"/>
      <c r="T381" s="408"/>
      <c r="U381" s="409"/>
      <c r="V381" s="366"/>
      <c r="W381" s="408"/>
      <c r="X381" s="409"/>
      <c r="Y381" s="185"/>
    </row>
    <row r="382" spans="1:25" ht="23.25" customHeight="1" thickBot="1" x14ac:dyDescent="0.3">
      <c r="A382" s="131">
        <v>2981</v>
      </c>
      <c r="B382" s="124" t="s">
        <v>236</v>
      </c>
      <c r="C382" s="124">
        <v>8</v>
      </c>
      <c r="D382" s="124">
        <v>1</v>
      </c>
      <c r="E382" s="192" t="s">
        <v>903</v>
      </c>
      <c r="F382" s="176"/>
      <c r="G382" s="197">
        <f>G383</f>
        <v>0</v>
      </c>
      <c r="H382" s="198">
        <f t="shared" ref="H382:O382" si="209">H383</f>
        <v>0</v>
      </c>
      <c r="I382" s="201">
        <f t="shared" si="209"/>
        <v>0</v>
      </c>
      <c r="J382" s="198">
        <f>SUM(J383:J385)</f>
        <v>25805</v>
      </c>
      <c r="K382" s="198">
        <f>SUM(K383:K385)</f>
        <v>25805</v>
      </c>
      <c r="L382" s="378">
        <f t="shared" si="209"/>
        <v>0</v>
      </c>
      <c r="M382" s="198">
        <f>SUM(M383:M385)</f>
        <v>27095</v>
      </c>
      <c r="N382" s="198">
        <f>SUM(N383:N385)</f>
        <v>27095</v>
      </c>
      <c r="O382" s="201">
        <f t="shared" si="209"/>
        <v>0</v>
      </c>
      <c r="P382" s="170">
        <f t="shared" si="196"/>
        <v>1290</v>
      </c>
      <c r="Q382" s="170">
        <f t="shared" si="197"/>
        <v>1290</v>
      </c>
      <c r="R382" s="170">
        <f t="shared" si="198"/>
        <v>0</v>
      </c>
      <c r="S382" s="198">
        <f>SUM(S383:S385)</f>
        <v>28449</v>
      </c>
      <c r="T382" s="389">
        <f>SUM(T383:T385)</f>
        <v>28449</v>
      </c>
      <c r="U382" s="418">
        <f t="shared" ref="U382:X382" si="210">U383</f>
        <v>0</v>
      </c>
      <c r="V382" s="198">
        <f>SUM(V383:V385)</f>
        <v>29871</v>
      </c>
      <c r="W382" s="389">
        <f>SUM(W383:W385)</f>
        <v>29871</v>
      </c>
      <c r="X382" s="418">
        <f t="shared" si="210"/>
        <v>0</v>
      </c>
      <c r="Y382" s="180"/>
    </row>
    <row r="383" spans="1:25" ht="23.25" customHeight="1" thickBot="1" x14ac:dyDescent="0.3">
      <c r="A383" s="131"/>
      <c r="B383" s="124"/>
      <c r="C383" s="124"/>
      <c r="D383" s="124"/>
      <c r="E383" s="192" t="s">
        <v>1061</v>
      </c>
      <c r="F383" s="176">
        <v>4637</v>
      </c>
      <c r="G383" s="197">
        <f>SUM(H383:I383)</f>
        <v>0</v>
      </c>
      <c r="H383" s="188"/>
      <c r="I383" s="202"/>
      <c r="J383" s="370">
        <f>SUM(K383:L383)</f>
        <v>1950</v>
      </c>
      <c r="K383" s="188">
        <v>1950</v>
      </c>
      <c r="L383" s="380">
        <v>0</v>
      </c>
      <c r="M383" s="197">
        <f>SUM(N383:O383)</f>
        <v>2048</v>
      </c>
      <c r="N383" s="188">
        <v>2048</v>
      </c>
      <c r="O383" s="202"/>
      <c r="P383" s="170">
        <f t="shared" si="196"/>
        <v>98</v>
      </c>
      <c r="Q383" s="170">
        <f t="shared" si="197"/>
        <v>98</v>
      </c>
      <c r="R383" s="170">
        <f t="shared" si="198"/>
        <v>0</v>
      </c>
      <c r="S383" s="197">
        <f>SUM(T383:U383)</f>
        <v>2150</v>
      </c>
      <c r="T383" s="419">
        <v>2150</v>
      </c>
      <c r="U383" s="412"/>
      <c r="V383" s="370">
        <f>SUM(W383:X383)</f>
        <v>2257</v>
      </c>
      <c r="W383" s="419">
        <v>2257</v>
      </c>
      <c r="X383" s="412"/>
      <c r="Y383" s="180"/>
    </row>
    <row r="384" spans="1:25" ht="23.25" customHeight="1" thickBot="1" x14ac:dyDescent="0.3">
      <c r="A384" s="131"/>
      <c r="B384" s="124"/>
      <c r="C384" s="124"/>
      <c r="D384" s="124"/>
      <c r="E384" s="192" t="s">
        <v>1051</v>
      </c>
      <c r="F384" s="176">
        <v>4657</v>
      </c>
      <c r="G384" s="187"/>
      <c r="H384" s="188"/>
      <c r="I384" s="202"/>
      <c r="J384" s="370">
        <f t="shared" ref="J384:J385" si="211">SUM(K384:L384)</f>
        <v>22325</v>
      </c>
      <c r="K384" s="188">
        <v>22325</v>
      </c>
      <c r="L384" s="380">
        <v>0</v>
      </c>
      <c r="M384" s="370">
        <f t="shared" ref="M384" si="212">SUM(N384:O384)</f>
        <v>23441</v>
      </c>
      <c r="N384" s="188">
        <v>23441</v>
      </c>
      <c r="O384" s="202"/>
      <c r="P384" s="170"/>
      <c r="Q384" s="170"/>
      <c r="R384" s="170"/>
      <c r="S384" s="197">
        <f t="shared" ref="S384:S385" si="213">SUM(T384:U384)</f>
        <v>24613</v>
      </c>
      <c r="T384" s="419">
        <v>24613</v>
      </c>
      <c r="U384" s="412"/>
      <c r="V384" s="370">
        <f>SUM(W384:X384)</f>
        <v>25844</v>
      </c>
      <c r="W384" s="419">
        <v>25844</v>
      </c>
      <c r="X384" s="412"/>
      <c r="Y384" s="180"/>
    </row>
    <row r="385" spans="1:25" ht="23.25" customHeight="1" thickBot="1" x14ac:dyDescent="0.3">
      <c r="A385" s="131"/>
      <c r="B385" s="124"/>
      <c r="C385" s="124"/>
      <c r="D385" s="124"/>
      <c r="E385" s="192" t="s">
        <v>1044</v>
      </c>
      <c r="F385" s="176">
        <v>4819</v>
      </c>
      <c r="G385" s="187"/>
      <c r="H385" s="188"/>
      <c r="I385" s="202"/>
      <c r="J385" s="370">
        <f t="shared" si="211"/>
        <v>1530</v>
      </c>
      <c r="K385" s="188">
        <v>1530</v>
      </c>
      <c r="L385" s="380">
        <v>0</v>
      </c>
      <c r="M385" s="370">
        <f t="shared" ref="M385" si="214">SUM(N385:O385)</f>
        <v>1606</v>
      </c>
      <c r="N385" s="188">
        <v>1606</v>
      </c>
      <c r="O385" s="202"/>
      <c r="P385" s="170"/>
      <c r="Q385" s="170"/>
      <c r="R385" s="170"/>
      <c r="S385" s="197">
        <f t="shared" si="213"/>
        <v>1686</v>
      </c>
      <c r="T385" s="419">
        <v>1686</v>
      </c>
      <c r="U385" s="412"/>
      <c r="V385" s="370">
        <f>SUM(W385:X385)</f>
        <v>1770</v>
      </c>
      <c r="W385" s="419">
        <v>1770</v>
      </c>
      <c r="X385" s="412"/>
      <c r="Y385" s="180"/>
    </row>
    <row r="386" spans="1:25" s="122" customFormat="1" ht="38.25" customHeight="1" x14ac:dyDescent="0.15">
      <c r="A386" s="139">
        <v>3000</v>
      </c>
      <c r="B386" s="135" t="s">
        <v>241</v>
      </c>
      <c r="C386" s="135">
        <v>0</v>
      </c>
      <c r="D386" s="135">
        <v>0</v>
      </c>
      <c r="E386" s="163" t="s">
        <v>975</v>
      </c>
      <c r="F386" s="166"/>
      <c r="G386" s="182">
        <f t="shared" ref="G386:O386" si="215">SUM(G388,G392,G395,G400,G403,G406,G409,G414,G418)</f>
        <v>40022.9</v>
      </c>
      <c r="H386" s="183">
        <f t="shared" si="215"/>
        <v>40022.9</v>
      </c>
      <c r="I386" s="209">
        <f t="shared" si="215"/>
        <v>0</v>
      </c>
      <c r="J386" s="367">
        <f t="shared" si="215"/>
        <v>18000</v>
      </c>
      <c r="K386" s="183">
        <f t="shared" si="215"/>
        <v>18000</v>
      </c>
      <c r="L386" s="381">
        <f t="shared" si="215"/>
        <v>0</v>
      </c>
      <c r="M386" s="182">
        <f t="shared" si="215"/>
        <v>18900</v>
      </c>
      <c r="N386" s="183">
        <f t="shared" si="215"/>
        <v>18900</v>
      </c>
      <c r="O386" s="183">
        <f t="shared" si="215"/>
        <v>0</v>
      </c>
      <c r="P386" s="170">
        <f t="shared" si="196"/>
        <v>900</v>
      </c>
      <c r="Q386" s="170">
        <f t="shared" si="197"/>
        <v>900</v>
      </c>
      <c r="R386" s="170">
        <f t="shared" si="198"/>
        <v>0</v>
      </c>
      <c r="S386" s="182">
        <f t="shared" ref="S386:X386" si="216">SUM(S388,S392,S395,S400,S403,S406,S409,S414,S418)</f>
        <v>19845</v>
      </c>
      <c r="T386" s="410">
        <f t="shared" si="216"/>
        <v>19845</v>
      </c>
      <c r="U386" s="411">
        <f t="shared" si="216"/>
        <v>0</v>
      </c>
      <c r="V386" s="367">
        <f t="shared" si="216"/>
        <v>20838</v>
      </c>
      <c r="W386" s="410">
        <f t="shared" si="216"/>
        <v>20838</v>
      </c>
      <c r="X386" s="410">
        <f t="shared" si="216"/>
        <v>0</v>
      </c>
      <c r="Y386" s="131"/>
    </row>
    <row r="387" spans="1:25" ht="15.75" customHeight="1" x14ac:dyDescent="0.25">
      <c r="A387" s="131"/>
      <c r="B387" s="124"/>
      <c r="C387" s="124"/>
      <c r="D387" s="124"/>
      <c r="E387" s="192" t="s">
        <v>5</v>
      </c>
      <c r="F387" s="176"/>
      <c r="G387" s="177"/>
      <c r="H387" s="178"/>
      <c r="I387" s="179"/>
      <c r="J387" s="366"/>
      <c r="K387" s="178"/>
      <c r="L387" s="287"/>
      <c r="M387" s="177"/>
      <c r="N387" s="178"/>
      <c r="O387" s="179"/>
      <c r="P387" s="170"/>
      <c r="Q387" s="170"/>
      <c r="R387" s="170"/>
      <c r="S387" s="177"/>
      <c r="T387" s="408"/>
      <c r="U387" s="409"/>
      <c r="V387" s="366"/>
      <c r="W387" s="408"/>
      <c r="X387" s="409"/>
      <c r="Y387" s="180"/>
    </row>
    <row r="388" spans="1:25" ht="24" customHeight="1" x14ac:dyDescent="0.25">
      <c r="A388" s="139">
        <v>3010</v>
      </c>
      <c r="B388" s="135" t="s">
        <v>241</v>
      </c>
      <c r="C388" s="135">
        <v>1</v>
      </c>
      <c r="D388" s="135">
        <v>0</v>
      </c>
      <c r="E388" s="163" t="s">
        <v>904</v>
      </c>
      <c r="F388" s="166"/>
      <c r="G388" s="182">
        <f t="shared" ref="G388:O388" si="217">SUM(G390:G391)</f>
        <v>0</v>
      </c>
      <c r="H388" s="183">
        <f t="shared" si="217"/>
        <v>0</v>
      </c>
      <c r="I388" s="184">
        <f t="shared" si="217"/>
        <v>0</v>
      </c>
      <c r="J388" s="367">
        <f t="shared" si="217"/>
        <v>0</v>
      </c>
      <c r="K388" s="183">
        <f t="shared" si="217"/>
        <v>0</v>
      </c>
      <c r="L388" s="375">
        <f t="shared" si="217"/>
        <v>0</v>
      </c>
      <c r="M388" s="182">
        <f t="shared" si="217"/>
        <v>0</v>
      </c>
      <c r="N388" s="183">
        <f t="shared" si="217"/>
        <v>0</v>
      </c>
      <c r="O388" s="184">
        <f t="shared" si="217"/>
        <v>0</v>
      </c>
      <c r="P388" s="170">
        <f t="shared" si="196"/>
        <v>0</v>
      </c>
      <c r="Q388" s="170">
        <f t="shared" si="197"/>
        <v>0</v>
      </c>
      <c r="R388" s="170">
        <f t="shared" si="198"/>
        <v>0</v>
      </c>
      <c r="S388" s="182">
        <f t="shared" ref="S388:X388" si="218">SUM(S390:S391)</f>
        <v>0</v>
      </c>
      <c r="T388" s="410">
        <f t="shared" si="218"/>
        <v>0</v>
      </c>
      <c r="U388" s="415">
        <f t="shared" si="218"/>
        <v>0</v>
      </c>
      <c r="V388" s="367">
        <f t="shared" si="218"/>
        <v>0</v>
      </c>
      <c r="W388" s="410">
        <f t="shared" si="218"/>
        <v>0</v>
      </c>
      <c r="X388" s="415">
        <f t="shared" si="218"/>
        <v>0</v>
      </c>
      <c r="Y388" s="180"/>
    </row>
    <row r="389" spans="1:25" s="126" customFormat="1" ht="16.5" customHeight="1" x14ac:dyDescent="0.25">
      <c r="A389" s="131"/>
      <c r="B389" s="124"/>
      <c r="C389" s="124"/>
      <c r="D389" s="124"/>
      <c r="E389" s="192" t="s">
        <v>193</v>
      </c>
      <c r="F389" s="176"/>
      <c r="G389" s="177"/>
      <c r="H389" s="178"/>
      <c r="I389" s="179"/>
      <c r="J389" s="366"/>
      <c r="K389" s="178"/>
      <c r="L389" s="287"/>
      <c r="M389" s="177"/>
      <c r="N389" s="178"/>
      <c r="O389" s="179"/>
      <c r="P389" s="170"/>
      <c r="Q389" s="170"/>
      <c r="R389" s="170"/>
      <c r="S389" s="177"/>
      <c r="T389" s="408"/>
      <c r="U389" s="409"/>
      <c r="V389" s="366"/>
      <c r="W389" s="408"/>
      <c r="X389" s="409"/>
      <c r="Y389" s="185"/>
    </row>
    <row r="390" spans="1:25" ht="18.75" customHeight="1" thickBot="1" x14ac:dyDescent="0.3">
      <c r="A390" s="131">
        <v>3011</v>
      </c>
      <c r="B390" s="124" t="s">
        <v>241</v>
      </c>
      <c r="C390" s="124">
        <v>1</v>
      </c>
      <c r="D390" s="124">
        <v>1</v>
      </c>
      <c r="E390" s="192" t="s">
        <v>905</v>
      </c>
      <c r="F390" s="176"/>
      <c r="G390" s="197">
        <f>SUM(H390:I390)</f>
        <v>0</v>
      </c>
      <c r="H390" s="198"/>
      <c r="I390" s="199"/>
      <c r="J390" s="370">
        <f>SUM(K390:L390)</f>
        <v>0</v>
      </c>
      <c r="K390" s="198"/>
      <c r="L390" s="376"/>
      <c r="M390" s="197">
        <f>SUM(N390:O390)</f>
        <v>0</v>
      </c>
      <c r="N390" s="198"/>
      <c r="O390" s="199"/>
      <c r="P390" s="170">
        <f t="shared" si="196"/>
        <v>0</v>
      </c>
      <c r="Q390" s="170">
        <f t="shared" si="197"/>
        <v>0</v>
      </c>
      <c r="R390" s="170">
        <f t="shared" si="198"/>
        <v>0</v>
      </c>
      <c r="S390" s="197">
        <f>SUM(T390:U390)</f>
        <v>0</v>
      </c>
      <c r="T390" s="389"/>
      <c r="U390" s="416"/>
      <c r="V390" s="370">
        <f>SUM(W390:X390)</f>
        <v>0</v>
      </c>
      <c r="W390" s="389"/>
      <c r="X390" s="416"/>
      <c r="Y390" s="180"/>
    </row>
    <row r="391" spans="1:25" ht="17.25" customHeight="1" thickBot="1" x14ac:dyDescent="0.3">
      <c r="A391" s="131">
        <v>3012</v>
      </c>
      <c r="B391" s="124" t="s">
        <v>241</v>
      </c>
      <c r="C391" s="124">
        <v>1</v>
      </c>
      <c r="D391" s="124">
        <v>2</v>
      </c>
      <c r="E391" s="192" t="s">
        <v>906</v>
      </c>
      <c r="F391" s="176"/>
      <c r="G391" s="197">
        <f>SUM(H391:I391)</f>
        <v>0</v>
      </c>
      <c r="H391" s="198"/>
      <c r="I391" s="199"/>
      <c r="J391" s="370">
        <f>SUM(K391:L391)</f>
        <v>0</v>
      </c>
      <c r="K391" s="198"/>
      <c r="L391" s="376"/>
      <c r="M391" s="197">
        <f>SUM(N391:O391)</f>
        <v>0</v>
      </c>
      <c r="N391" s="198"/>
      <c r="O391" s="199"/>
      <c r="P391" s="170">
        <f t="shared" si="196"/>
        <v>0</v>
      </c>
      <c r="Q391" s="170">
        <f t="shared" si="197"/>
        <v>0</v>
      </c>
      <c r="R391" s="170">
        <f t="shared" si="198"/>
        <v>0</v>
      </c>
      <c r="S391" s="197">
        <f>SUM(T391:U391)</f>
        <v>0</v>
      </c>
      <c r="T391" s="389"/>
      <c r="U391" s="416"/>
      <c r="V391" s="370">
        <f>SUM(W391:X391)</f>
        <v>0</v>
      </c>
      <c r="W391" s="389"/>
      <c r="X391" s="416"/>
      <c r="Y391" s="180"/>
    </row>
    <row r="392" spans="1:25" ht="15" customHeight="1" x14ac:dyDescent="0.25">
      <c r="A392" s="139">
        <v>3020</v>
      </c>
      <c r="B392" s="135" t="s">
        <v>241</v>
      </c>
      <c r="C392" s="135">
        <v>2</v>
      </c>
      <c r="D392" s="135">
        <v>0</v>
      </c>
      <c r="E392" s="163" t="s">
        <v>907</v>
      </c>
      <c r="F392" s="166"/>
      <c r="G392" s="182">
        <f t="shared" ref="G392:O392" si="219">SUM(G394)</f>
        <v>0</v>
      </c>
      <c r="H392" s="183">
        <f t="shared" si="219"/>
        <v>0</v>
      </c>
      <c r="I392" s="184">
        <f t="shared" si="219"/>
        <v>0</v>
      </c>
      <c r="J392" s="367">
        <f t="shared" si="219"/>
        <v>0</v>
      </c>
      <c r="K392" s="183">
        <f t="shared" si="219"/>
        <v>0</v>
      </c>
      <c r="L392" s="375">
        <f t="shared" si="219"/>
        <v>0</v>
      </c>
      <c r="M392" s="182">
        <f t="shared" si="219"/>
        <v>0</v>
      </c>
      <c r="N392" s="183">
        <f t="shared" si="219"/>
        <v>0</v>
      </c>
      <c r="O392" s="184">
        <f t="shared" si="219"/>
        <v>0</v>
      </c>
      <c r="P392" s="170">
        <f t="shared" si="196"/>
        <v>0</v>
      </c>
      <c r="Q392" s="170">
        <f t="shared" si="197"/>
        <v>0</v>
      </c>
      <c r="R392" s="170">
        <f t="shared" si="198"/>
        <v>0</v>
      </c>
      <c r="S392" s="182">
        <f t="shared" ref="S392:X392" si="220">SUM(S394)</f>
        <v>0</v>
      </c>
      <c r="T392" s="410">
        <f t="shared" si="220"/>
        <v>0</v>
      </c>
      <c r="U392" s="415">
        <f t="shared" si="220"/>
        <v>0</v>
      </c>
      <c r="V392" s="367">
        <f t="shared" si="220"/>
        <v>0</v>
      </c>
      <c r="W392" s="410">
        <f t="shared" si="220"/>
        <v>0</v>
      </c>
      <c r="X392" s="415">
        <f t="shared" si="220"/>
        <v>0</v>
      </c>
      <c r="Y392" s="180"/>
    </row>
    <row r="393" spans="1:25" s="126" customFormat="1" ht="15" customHeight="1" x14ac:dyDescent="0.25">
      <c r="A393" s="131"/>
      <c r="B393" s="124"/>
      <c r="C393" s="124"/>
      <c r="D393" s="124"/>
      <c r="E393" s="192" t="s">
        <v>193</v>
      </c>
      <c r="F393" s="176"/>
      <c r="G393" s="177"/>
      <c r="H393" s="178"/>
      <c r="I393" s="179"/>
      <c r="J393" s="366"/>
      <c r="K393" s="178"/>
      <c r="L393" s="287"/>
      <c r="M393" s="177"/>
      <c r="N393" s="178"/>
      <c r="O393" s="179"/>
      <c r="P393" s="170"/>
      <c r="Q393" s="170"/>
      <c r="R393" s="170"/>
      <c r="S393" s="177"/>
      <c r="T393" s="408"/>
      <c r="U393" s="409"/>
      <c r="V393" s="366"/>
      <c r="W393" s="408"/>
      <c r="X393" s="409"/>
      <c r="Y393" s="185"/>
    </row>
    <row r="394" spans="1:25" ht="15.75" customHeight="1" thickBot="1" x14ac:dyDescent="0.3">
      <c r="A394" s="131">
        <v>3021</v>
      </c>
      <c r="B394" s="124" t="s">
        <v>241</v>
      </c>
      <c r="C394" s="124">
        <v>2</v>
      </c>
      <c r="D394" s="124">
        <v>1</v>
      </c>
      <c r="E394" s="192" t="s">
        <v>907</v>
      </c>
      <c r="F394" s="176"/>
      <c r="G394" s="197">
        <f>SUM(H394:I394)</f>
        <v>0</v>
      </c>
      <c r="H394" s="198"/>
      <c r="I394" s="199"/>
      <c r="J394" s="370">
        <f>SUM(K394:L394)</f>
        <v>0</v>
      </c>
      <c r="K394" s="198"/>
      <c r="L394" s="376"/>
      <c r="M394" s="197">
        <f>SUM(N394:O394)</f>
        <v>0</v>
      </c>
      <c r="N394" s="198"/>
      <c r="O394" s="199"/>
      <c r="P394" s="170">
        <f t="shared" si="196"/>
        <v>0</v>
      </c>
      <c r="Q394" s="170">
        <f t="shared" si="197"/>
        <v>0</v>
      </c>
      <c r="R394" s="170">
        <f t="shared" si="198"/>
        <v>0</v>
      </c>
      <c r="S394" s="197">
        <f>SUM(T394:U394)</f>
        <v>0</v>
      </c>
      <c r="T394" s="389"/>
      <c r="U394" s="416"/>
      <c r="V394" s="370">
        <f>SUM(W394:X394)</f>
        <v>0</v>
      </c>
      <c r="W394" s="389"/>
      <c r="X394" s="416"/>
      <c r="Y394" s="180"/>
    </row>
    <row r="395" spans="1:25" ht="14.25" customHeight="1" x14ac:dyDescent="0.25">
      <c r="A395" s="139">
        <v>3030</v>
      </c>
      <c r="B395" s="135" t="s">
        <v>241</v>
      </c>
      <c r="C395" s="135">
        <v>3</v>
      </c>
      <c r="D395" s="135">
        <v>0</v>
      </c>
      <c r="E395" s="234" t="s">
        <v>908</v>
      </c>
      <c r="F395" s="212"/>
      <c r="G395" s="182">
        <f t="shared" ref="G395:O395" si="221">SUM(G397)</f>
        <v>0</v>
      </c>
      <c r="H395" s="183">
        <f t="shared" si="221"/>
        <v>0</v>
      </c>
      <c r="I395" s="184">
        <f t="shared" si="221"/>
        <v>0</v>
      </c>
      <c r="J395" s="367">
        <f t="shared" si="221"/>
        <v>0</v>
      </c>
      <c r="K395" s="183">
        <f t="shared" si="221"/>
        <v>0</v>
      </c>
      <c r="L395" s="375">
        <f t="shared" si="221"/>
        <v>0</v>
      </c>
      <c r="M395" s="182">
        <f t="shared" si="221"/>
        <v>0</v>
      </c>
      <c r="N395" s="183">
        <f t="shared" si="221"/>
        <v>0</v>
      </c>
      <c r="O395" s="184">
        <f t="shared" si="221"/>
        <v>0</v>
      </c>
      <c r="P395" s="170">
        <f t="shared" si="196"/>
        <v>0</v>
      </c>
      <c r="Q395" s="170">
        <f t="shared" si="197"/>
        <v>0</v>
      </c>
      <c r="R395" s="170">
        <f t="shared" si="198"/>
        <v>0</v>
      </c>
      <c r="S395" s="182">
        <f t="shared" ref="S395:X395" si="222">SUM(S397)</f>
        <v>0</v>
      </c>
      <c r="T395" s="410">
        <f t="shared" si="222"/>
        <v>0</v>
      </c>
      <c r="U395" s="415">
        <f t="shared" si="222"/>
        <v>0</v>
      </c>
      <c r="V395" s="367">
        <f t="shared" si="222"/>
        <v>0</v>
      </c>
      <c r="W395" s="410">
        <f t="shared" si="222"/>
        <v>0</v>
      </c>
      <c r="X395" s="415">
        <f t="shared" si="222"/>
        <v>0</v>
      </c>
      <c r="Y395" s="180"/>
    </row>
    <row r="396" spans="1:25" s="126" customFormat="1" x14ac:dyDescent="0.25">
      <c r="A396" s="131"/>
      <c r="B396" s="124"/>
      <c r="C396" s="124"/>
      <c r="D396" s="124"/>
      <c r="E396" s="192" t="s">
        <v>193</v>
      </c>
      <c r="F396" s="176"/>
      <c r="G396" s="177"/>
      <c r="H396" s="178"/>
      <c r="I396" s="179"/>
      <c r="J396" s="366"/>
      <c r="K396" s="178"/>
      <c r="L396" s="287"/>
      <c r="M396" s="177"/>
      <c r="N396" s="178"/>
      <c r="O396" s="179"/>
      <c r="P396" s="170"/>
      <c r="Q396" s="170"/>
      <c r="R396" s="170"/>
      <c r="S396" s="177"/>
      <c r="T396" s="408"/>
      <c r="U396" s="409"/>
      <c r="V396" s="366"/>
      <c r="W396" s="408"/>
      <c r="X396" s="409"/>
      <c r="Y396" s="185"/>
    </row>
    <row r="397" spans="1:25" s="126" customFormat="1" ht="16.5" thickBot="1" x14ac:dyDescent="0.3">
      <c r="A397" s="131">
        <v>3031</v>
      </c>
      <c r="B397" s="124" t="s">
        <v>241</v>
      </c>
      <c r="C397" s="124">
        <v>3</v>
      </c>
      <c r="D397" s="124" t="s">
        <v>192</v>
      </c>
      <c r="E397" s="235" t="s">
        <v>908</v>
      </c>
      <c r="F397" s="212"/>
      <c r="G397" s="197">
        <f>SUM(H397:I397)</f>
        <v>0</v>
      </c>
      <c r="H397" s="188">
        <f>H398+H399</f>
        <v>0</v>
      </c>
      <c r="I397" s="202">
        <f>I398+I399</f>
        <v>0</v>
      </c>
      <c r="J397" s="370">
        <f>SUM(K397:L397)</f>
        <v>0</v>
      </c>
      <c r="K397" s="188">
        <f>K398+K399</f>
        <v>0</v>
      </c>
      <c r="L397" s="380">
        <f>L398+L399</f>
        <v>0</v>
      </c>
      <c r="M397" s="197">
        <f>SUM(N397:O397)</f>
        <v>0</v>
      </c>
      <c r="N397" s="188">
        <f>N398+N399</f>
        <v>0</v>
      </c>
      <c r="O397" s="202">
        <f>O398+O399</f>
        <v>0</v>
      </c>
      <c r="P397" s="170">
        <f t="shared" si="196"/>
        <v>0</v>
      </c>
      <c r="Q397" s="170">
        <f t="shared" si="197"/>
        <v>0</v>
      </c>
      <c r="R397" s="170">
        <f t="shared" si="198"/>
        <v>0</v>
      </c>
      <c r="S397" s="197">
        <f>SUM(T397:U397)</f>
        <v>0</v>
      </c>
      <c r="T397" s="419">
        <f>T398+T399</f>
        <v>0</v>
      </c>
      <c r="U397" s="412">
        <f>U398+U399</f>
        <v>0</v>
      </c>
      <c r="V397" s="370">
        <f>SUM(W397:X397)</f>
        <v>0</v>
      </c>
      <c r="W397" s="419">
        <f>W398+W399</f>
        <v>0</v>
      </c>
      <c r="X397" s="412">
        <f>X398+X399</f>
        <v>0</v>
      </c>
      <c r="Y397" s="185"/>
    </row>
    <row r="398" spans="1:25" s="126" customFormat="1" ht="16.5" thickBot="1" x14ac:dyDescent="0.3">
      <c r="A398" s="131"/>
      <c r="B398" s="124"/>
      <c r="C398" s="124"/>
      <c r="D398" s="124"/>
      <c r="E398" s="191" t="s">
        <v>917</v>
      </c>
      <c r="F398" s="156" t="s">
        <v>656</v>
      </c>
      <c r="G398" s="197">
        <f>SUM(H398:I398)</f>
        <v>0</v>
      </c>
      <c r="H398" s="178"/>
      <c r="I398" s="179"/>
      <c r="J398" s="370">
        <f>SUM(K398:L398)</f>
        <v>0</v>
      </c>
      <c r="K398" s="178"/>
      <c r="L398" s="287"/>
      <c r="M398" s="197">
        <f>SUM(N398:O398)</f>
        <v>0</v>
      </c>
      <c r="N398" s="178"/>
      <c r="O398" s="179"/>
      <c r="P398" s="170">
        <f t="shared" si="196"/>
        <v>0</v>
      </c>
      <c r="Q398" s="170">
        <f t="shared" si="197"/>
        <v>0</v>
      </c>
      <c r="R398" s="170">
        <f t="shared" si="198"/>
        <v>0</v>
      </c>
      <c r="S398" s="197">
        <f>SUM(T398:U398)</f>
        <v>0</v>
      </c>
      <c r="T398" s="408"/>
      <c r="U398" s="409"/>
      <c r="V398" s="370">
        <f>SUM(W398:X398)</f>
        <v>0</v>
      </c>
      <c r="W398" s="408"/>
      <c r="X398" s="409"/>
      <c r="Y398" s="185"/>
    </row>
    <row r="399" spans="1:25" s="126" customFormat="1" ht="16.5" thickBot="1" x14ac:dyDescent="0.3">
      <c r="A399" s="131"/>
      <c r="B399" s="124"/>
      <c r="C399" s="124"/>
      <c r="D399" s="124"/>
      <c r="E399" s="192"/>
      <c r="F399" s="176"/>
      <c r="G399" s="197">
        <f>SUM(H399:I399)</f>
        <v>0</v>
      </c>
      <c r="H399" s="178"/>
      <c r="I399" s="179"/>
      <c r="J399" s="370">
        <f>SUM(K399:L399)</f>
        <v>0</v>
      </c>
      <c r="K399" s="178"/>
      <c r="L399" s="287"/>
      <c r="M399" s="197">
        <f>SUM(N399:O399)</f>
        <v>0</v>
      </c>
      <c r="N399" s="178"/>
      <c r="O399" s="179"/>
      <c r="P399" s="170">
        <f t="shared" si="196"/>
        <v>0</v>
      </c>
      <c r="Q399" s="170">
        <f t="shared" si="197"/>
        <v>0</v>
      </c>
      <c r="R399" s="170">
        <f t="shared" si="198"/>
        <v>0</v>
      </c>
      <c r="S399" s="197">
        <f>SUM(T399:U399)</f>
        <v>0</v>
      </c>
      <c r="T399" s="408"/>
      <c r="U399" s="409"/>
      <c r="V399" s="370">
        <f>SUM(W399:X399)</f>
        <v>0</v>
      </c>
      <c r="W399" s="408"/>
      <c r="X399" s="409"/>
      <c r="Y399" s="185"/>
    </row>
    <row r="400" spans="1:25" ht="18" customHeight="1" x14ac:dyDescent="0.25">
      <c r="A400" s="139">
        <v>3040</v>
      </c>
      <c r="B400" s="135" t="s">
        <v>241</v>
      </c>
      <c r="C400" s="135">
        <v>4</v>
      </c>
      <c r="D400" s="135">
        <v>0</v>
      </c>
      <c r="E400" s="163" t="s">
        <v>242</v>
      </c>
      <c r="F400" s="166"/>
      <c r="G400" s="182">
        <f t="shared" ref="G400:O400" si="223">SUM(G402)</f>
        <v>0</v>
      </c>
      <c r="H400" s="183">
        <f t="shared" si="223"/>
        <v>0</v>
      </c>
      <c r="I400" s="184">
        <f t="shared" si="223"/>
        <v>0</v>
      </c>
      <c r="J400" s="367">
        <f t="shared" si="223"/>
        <v>0</v>
      </c>
      <c r="K400" s="183">
        <f t="shared" si="223"/>
        <v>0</v>
      </c>
      <c r="L400" s="375">
        <f t="shared" si="223"/>
        <v>0</v>
      </c>
      <c r="M400" s="182">
        <f t="shared" si="223"/>
        <v>0</v>
      </c>
      <c r="N400" s="183">
        <f t="shared" si="223"/>
        <v>0</v>
      </c>
      <c r="O400" s="184">
        <f t="shared" si="223"/>
        <v>0</v>
      </c>
      <c r="P400" s="170">
        <f t="shared" si="196"/>
        <v>0</v>
      </c>
      <c r="Q400" s="170">
        <f t="shared" si="197"/>
        <v>0</v>
      </c>
      <c r="R400" s="170">
        <f t="shared" si="198"/>
        <v>0</v>
      </c>
      <c r="S400" s="182">
        <f t="shared" ref="S400:X400" si="224">SUM(S402)</f>
        <v>0</v>
      </c>
      <c r="T400" s="410">
        <f t="shared" si="224"/>
        <v>0</v>
      </c>
      <c r="U400" s="415">
        <f t="shared" si="224"/>
        <v>0</v>
      </c>
      <c r="V400" s="367">
        <f t="shared" si="224"/>
        <v>0</v>
      </c>
      <c r="W400" s="410">
        <f t="shared" si="224"/>
        <v>0</v>
      </c>
      <c r="X400" s="415">
        <f t="shared" si="224"/>
        <v>0</v>
      </c>
      <c r="Y400" s="180"/>
    </row>
    <row r="401" spans="1:25" s="126" customFormat="1" ht="18" customHeight="1" x14ac:dyDescent="0.25">
      <c r="A401" s="131"/>
      <c r="B401" s="124"/>
      <c r="C401" s="124"/>
      <c r="D401" s="124"/>
      <c r="E401" s="192" t="s">
        <v>193</v>
      </c>
      <c r="F401" s="176"/>
      <c r="G401" s="177"/>
      <c r="H401" s="178"/>
      <c r="I401" s="179"/>
      <c r="J401" s="366"/>
      <c r="K401" s="178"/>
      <c r="L401" s="287"/>
      <c r="M401" s="177"/>
      <c r="N401" s="178"/>
      <c r="O401" s="179"/>
      <c r="P401" s="170"/>
      <c r="Q401" s="170"/>
      <c r="R401" s="170"/>
      <c r="S401" s="177"/>
      <c r="T401" s="408"/>
      <c r="U401" s="409"/>
      <c r="V401" s="366"/>
      <c r="W401" s="408"/>
      <c r="X401" s="409"/>
      <c r="Y401" s="185"/>
    </row>
    <row r="402" spans="1:25" ht="21" customHeight="1" thickBot="1" x14ac:dyDescent="0.3">
      <c r="A402" s="131">
        <v>3041</v>
      </c>
      <c r="B402" s="124" t="s">
        <v>241</v>
      </c>
      <c r="C402" s="124">
        <v>4</v>
      </c>
      <c r="D402" s="124">
        <v>1</v>
      </c>
      <c r="E402" s="192" t="s">
        <v>242</v>
      </c>
      <c r="F402" s="176"/>
      <c r="G402" s="197">
        <f>SUM(H402:I402)</f>
        <v>0</v>
      </c>
      <c r="H402" s="188"/>
      <c r="I402" s="189"/>
      <c r="J402" s="370">
        <f>SUM(K402:L402)</f>
        <v>0</v>
      </c>
      <c r="K402" s="188"/>
      <c r="L402" s="379"/>
      <c r="M402" s="197">
        <f>SUM(N402:O402)</f>
        <v>0</v>
      </c>
      <c r="N402" s="188"/>
      <c r="O402" s="189"/>
      <c r="P402" s="170">
        <f t="shared" si="196"/>
        <v>0</v>
      </c>
      <c r="Q402" s="170">
        <f t="shared" si="197"/>
        <v>0</v>
      </c>
      <c r="R402" s="170">
        <f t="shared" si="198"/>
        <v>0</v>
      </c>
      <c r="S402" s="197">
        <f>SUM(T402:U402)</f>
        <v>0</v>
      </c>
      <c r="T402" s="419"/>
      <c r="U402" s="420"/>
      <c r="V402" s="370">
        <f>SUM(W402:X402)</f>
        <v>0</v>
      </c>
      <c r="W402" s="419"/>
      <c r="X402" s="420"/>
      <c r="Y402" s="180"/>
    </row>
    <row r="403" spans="1:25" ht="17.25" customHeight="1" x14ac:dyDescent="0.25">
      <c r="A403" s="139">
        <v>3050</v>
      </c>
      <c r="B403" s="135" t="s">
        <v>241</v>
      </c>
      <c r="C403" s="135">
        <v>5</v>
      </c>
      <c r="D403" s="135">
        <v>0</v>
      </c>
      <c r="E403" s="163" t="s">
        <v>909</v>
      </c>
      <c r="F403" s="166"/>
      <c r="G403" s="182">
        <f t="shared" ref="G403:O403" si="225">SUM(G405)</f>
        <v>0</v>
      </c>
      <c r="H403" s="183">
        <f t="shared" si="225"/>
        <v>0</v>
      </c>
      <c r="I403" s="184">
        <f t="shared" si="225"/>
        <v>0</v>
      </c>
      <c r="J403" s="367">
        <f t="shared" si="225"/>
        <v>0</v>
      </c>
      <c r="K403" s="183">
        <f t="shared" si="225"/>
        <v>0</v>
      </c>
      <c r="L403" s="375">
        <f t="shared" si="225"/>
        <v>0</v>
      </c>
      <c r="M403" s="182">
        <f t="shared" si="225"/>
        <v>0</v>
      </c>
      <c r="N403" s="183">
        <f t="shared" si="225"/>
        <v>0</v>
      </c>
      <c r="O403" s="184">
        <f t="shared" si="225"/>
        <v>0</v>
      </c>
      <c r="P403" s="170">
        <f t="shared" si="196"/>
        <v>0</v>
      </c>
      <c r="Q403" s="170">
        <f t="shared" si="197"/>
        <v>0</v>
      </c>
      <c r="R403" s="170">
        <f t="shared" si="198"/>
        <v>0</v>
      </c>
      <c r="S403" s="182">
        <f t="shared" ref="S403:X403" si="226">SUM(S405)</f>
        <v>0</v>
      </c>
      <c r="T403" s="410">
        <f t="shared" si="226"/>
        <v>0</v>
      </c>
      <c r="U403" s="415">
        <f t="shared" si="226"/>
        <v>0</v>
      </c>
      <c r="V403" s="367">
        <f t="shared" si="226"/>
        <v>0</v>
      </c>
      <c r="W403" s="410">
        <f t="shared" si="226"/>
        <v>0</v>
      </c>
      <c r="X403" s="415">
        <f t="shared" si="226"/>
        <v>0</v>
      </c>
      <c r="Y403" s="180"/>
    </row>
    <row r="404" spans="1:25" s="126" customFormat="1" ht="21" customHeight="1" x14ac:dyDescent="0.25">
      <c r="A404" s="131"/>
      <c r="B404" s="124"/>
      <c r="C404" s="124"/>
      <c r="D404" s="124"/>
      <c r="E404" s="192" t="s">
        <v>193</v>
      </c>
      <c r="F404" s="176"/>
      <c r="G404" s="177"/>
      <c r="H404" s="178"/>
      <c r="I404" s="179"/>
      <c r="J404" s="366"/>
      <c r="K404" s="178"/>
      <c r="L404" s="287"/>
      <c r="M404" s="177"/>
      <c r="N404" s="178"/>
      <c r="O404" s="179"/>
      <c r="P404" s="170"/>
      <c r="Q404" s="170"/>
      <c r="R404" s="170"/>
      <c r="S404" s="177"/>
      <c r="T404" s="408"/>
      <c r="U404" s="409"/>
      <c r="V404" s="366"/>
      <c r="W404" s="408"/>
      <c r="X404" s="409"/>
      <c r="Y404" s="185"/>
    </row>
    <row r="405" spans="1:25" ht="15.75" customHeight="1" thickBot="1" x14ac:dyDescent="0.3">
      <c r="A405" s="131">
        <v>3051</v>
      </c>
      <c r="B405" s="124" t="s">
        <v>241</v>
      </c>
      <c r="C405" s="124">
        <v>5</v>
      </c>
      <c r="D405" s="124">
        <v>1</v>
      </c>
      <c r="E405" s="192" t="s">
        <v>909</v>
      </c>
      <c r="F405" s="176"/>
      <c r="G405" s="197">
        <f>SUM(H405:I405)</f>
        <v>0</v>
      </c>
      <c r="H405" s="198"/>
      <c r="I405" s="199"/>
      <c r="J405" s="370">
        <f>SUM(K405:L405)</f>
        <v>0</v>
      </c>
      <c r="K405" s="198"/>
      <c r="L405" s="376"/>
      <c r="M405" s="197">
        <f>SUM(N405:O405)</f>
        <v>0</v>
      </c>
      <c r="N405" s="198"/>
      <c r="O405" s="199"/>
      <c r="P405" s="170">
        <f t="shared" si="196"/>
        <v>0</v>
      </c>
      <c r="Q405" s="170">
        <f t="shared" si="197"/>
        <v>0</v>
      </c>
      <c r="R405" s="170">
        <f t="shared" si="198"/>
        <v>0</v>
      </c>
      <c r="S405" s="197">
        <f>SUM(T405:U405)</f>
        <v>0</v>
      </c>
      <c r="T405" s="389"/>
      <c r="U405" s="416"/>
      <c r="V405" s="370">
        <f>SUM(W405:X405)</f>
        <v>0</v>
      </c>
      <c r="W405" s="389"/>
      <c r="X405" s="416"/>
      <c r="Y405" s="180"/>
    </row>
    <row r="406" spans="1:25" ht="16.5" customHeight="1" x14ac:dyDescent="0.25">
      <c r="A406" s="139">
        <v>3060</v>
      </c>
      <c r="B406" s="135" t="s">
        <v>241</v>
      </c>
      <c r="C406" s="135">
        <v>6</v>
      </c>
      <c r="D406" s="135">
        <v>0</v>
      </c>
      <c r="E406" s="163" t="s">
        <v>910</v>
      </c>
      <c r="F406" s="166"/>
      <c r="G406" s="182">
        <f t="shared" ref="G406:O406" si="227">SUM(G408)</f>
        <v>0</v>
      </c>
      <c r="H406" s="183">
        <f t="shared" si="227"/>
        <v>0</v>
      </c>
      <c r="I406" s="184">
        <f t="shared" si="227"/>
        <v>0</v>
      </c>
      <c r="J406" s="367">
        <f t="shared" si="227"/>
        <v>0</v>
      </c>
      <c r="K406" s="183">
        <f t="shared" si="227"/>
        <v>0</v>
      </c>
      <c r="L406" s="375">
        <f t="shared" si="227"/>
        <v>0</v>
      </c>
      <c r="M406" s="182">
        <f t="shared" si="227"/>
        <v>0</v>
      </c>
      <c r="N406" s="183">
        <f t="shared" si="227"/>
        <v>0</v>
      </c>
      <c r="O406" s="184">
        <f t="shared" si="227"/>
        <v>0</v>
      </c>
      <c r="P406" s="170">
        <f t="shared" si="196"/>
        <v>0</v>
      </c>
      <c r="Q406" s="170">
        <f t="shared" si="197"/>
        <v>0</v>
      </c>
      <c r="R406" s="170">
        <f t="shared" si="198"/>
        <v>0</v>
      </c>
      <c r="S406" s="182">
        <f t="shared" ref="S406:X406" si="228">SUM(S408)</f>
        <v>0</v>
      </c>
      <c r="T406" s="410">
        <f t="shared" si="228"/>
        <v>0</v>
      </c>
      <c r="U406" s="415">
        <f t="shared" si="228"/>
        <v>0</v>
      </c>
      <c r="V406" s="367">
        <f t="shared" si="228"/>
        <v>0</v>
      </c>
      <c r="W406" s="410">
        <f t="shared" si="228"/>
        <v>0</v>
      </c>
      <c r="X406" s="415">
        <f t="shared" si="228"/>
        <v>0</v>
      </c>
      <c r="Y406" s="180"/>
    </row>
    <row r="407" spans="1:25" s="126" customFormat="1" ht="19.5" customHeight="1" x14ac:dyDescent="0.25">
      <c r="A407" s="131"/>
      <c r="B407" s="124"/>
      <c r="C407" s="124"/>
      <c r="D407" s="124"/>
      <c r="E407" s="192" t="s">
        <v>193</v>
      </c>
      <c r="F407" s="176"/>
      <c r="G407" s="177"/>
      <c r="H407" s="178"/>
      <c r="I407" s="179"/>
      <c r="J407" s="366"/>
      <c r="K407" s="178"/>
      <c r="L407" s="287"/>
      <c r="M407" s="177"/>
      <c r="N407" s="178"/>
      <c r="O407" s="179"/>
      <c r="P407" s="170"/>
      <c r="Q407" s="170"/>
      <c r="R407" s="170"/>
      <c r="S407" s="177"/>
      <c r="T407" s="408"/>
      <c r="U407" s="409"/>
      <c r="V407" s="366"/>
      <c r="W407" s="408"/>
      <c r="X407" s="409"/>
      <c r="Y407" s="185"/>
    </row>
    <row r="408" spans="1:25" ht="15.75" customHeight="1" thickBot="1" x14ac:dyDescent="0.3">
      <c r="A408" s="131">
        <v>3061</v>
      </c>
      <c r="B408" s="124" t="s">
        <v>241</v>
      </c>
      <c r="C408" s="124">
        <v>6</v>
      </c>
      <c r="D408" s="124">
        <v>1</v>
      </c>
      <c r="E408" s="192" t="s">
        <v>910</v>
      </c>
      <c r="F408" s="176"/>
      <c r="G408" s="197">
        <f>SUM(H408:I408)</f>
        <v>0</v>
      </c>
      <c r="H408" s="198"/>
      <c r="I408" s="199"/>
      <c r="J408" s="370">
        <f>SUM(K408:L408)</f>
        <v>0</v>
      </c>
      <c r="K408" s="198"/>
      <c r="L408" s="376"/>
      <c r="M408" s="197">
        <f>SUM(N408:O408)</f>
        <v>0</v>
      </c>
      <c r="N408" s="198"/>
      <c r="O408" s="199"/>
      <c r="P408" s="170">
        <f t="shared" si="196"/>
        <v>0</v>
      </c>
      <c r="Q408" s="170">
        <f t="shared" si="197"/>
        <v>0</v>
      </c>
      <c r="R408" s="170">
        <f t="shared" si="198"/>
        <v>0</v>
      </c>
      <c r="S408" s="197">
        <f>SUM(T408:U408)</f>
        <v>0</v>
      </c>
      <c r="T408" s="389"/>
      <c r="U408" s="416"/>
      <c r="V408" s="370">
        <f>SUM(W408:X408)</f>
        <v>0</v>
      </c>
      <c r="W408" s="389"/>
      <c r="X408" s="416"/>
      <c r="Y408" s="180"/>
    </row>
    <row r="409" spans="1:25" ht="34.5" customHeight="1" x14ac:dyDescent="0.25">
      <c r="A409" s="139">
        <v>3070</v>
      </c>
      <c r="B409" s="135" t="s">
        <v>241</v>
      </c>
      <c r="C409" s="135">
        <v>7</v>
      </c>
      <c r="D409" s="135">
        <v>0</v>
      </c>
      <c r="E409" s="163" t="s">
        <v>911</v>
      </c>
      <c r="F409" s="166"/>
      <c r="G409" s="182">
        <f t="shared" ref="G409:O409" si="229">SUM(G411)</f>
        <v>40022.9</v>
      </c>
      <c r="H409" s="183">
        <f t="shared" si="229"/>
        <v>40022.9</v>
      </c>
      <c r="I409" s="184">
        <f t="shared" si="229"/>
        <v>0</v>
      </c>
      <c r="J409" s="367">
        <f t="shared" si="229"/>
        <v>18000</v>
      </c>
      <c r="K409" s="183">
        <f t="shared" si="229"/>
        <v>18000</v>
      </c>
      <c r="L409" s="375">
        <f t="shared" si="229"/>
        <v>0</v>
      </c>
      <c r="M409" s="182">
        <f t="shared" si="229"/>
        <v>18900</v>
      </c>
      <c r="N409" s="183">
        <f t="shared" si="229"/>
        <v>18900</v>
      </c>
      <c r="O409" s="184">
        <f t="shared" si="229"/>
        <v>0</v>
      </c>
      <c r="P409" s="170">
        <f t="shared" si="196"/>
        <v>900</v>
      </c>
      <c r="Q409" s="170">
        <f t="shared" si="197"/>
        <v>900</v>
      </c>
      <c r="R409" s="170">
        <f t="shared" si="198"/>
        <v>0</v>
      </c>
      <c r="S409" s="182">
        <f t="shared" ref="S409:X409" si="230">SUM(S411)</f>
        <v>19845</v>
      </c>
      <c r="T409" s="410">
        <f t="shared" si="230"/>
        <v>19845</v>
      </c>
      <c r="U409" s="415">
        <f t="shared" si="230"/>
        <v>0</v>
      </c>
      <c r="V409" s="367">
        <f t="shared" si="230"/>
        <v>20838</v>
      </c>
      <c r="W409" s="410">
        <f t="shared" si="230"/>
        <v>20838</v>
      </c>
      <c r="X409" s="415">
        <f t="shared" si="230"/>
        <v>0</v>
      </c>
      <c r="Y409" s="180"/>
    </row>
    <row r="410" spans="1:25" s="126" customFormat="1" ht="16.5" customHeight="1" x14ac:dyDescent="0.25">
      <c r="A410" s="131"/>
      <c r="B410" s="124"/>
      <c r="C410" s="124"/>
      <c r="D410" s="124"/>
      <c r="E410" s="192" t="s">
        <v>193</v>
      </c>
      <c r="F410" s="176"/>
      <c r="G410" s="177"/>
      <c r="H410" s="178"/>
      <c r="I410" s="179"/>
      <c r="J410" s="366"/>
      <c r="K410" s="178"/>
      <c r="L410" s="287"/>
      <c r="M410" s="177"/>
      <c r="N410" s="178"/>
      <c r="O410" s="179"/>
      <c r="P410" s="170"/>
      <c r="Q410" s="170"/>
      <c r="R410" s="170"/>
      <c r="S410" s="177"/>
      <c r="T410" s="408"/>
      <c r="U410" s="409"/>
      <c r="V410" s="366"/>
      <c r="W410" s="408"/>
      <c r="X410" s="409"/>
      <c r="Y410" s="185"/>
    </row>
    <row r="411" spans="1:25" ht="39" customHeight="1" thickBot="1" x14ac:dyDescent="0.3">
      <c r="A411" s="131">
        <v>3071</v>
      </c>
      <c r="B411" s="124" t="s">
        <v>241</v>
      </c>
      <c r="C411" s="124">
        <v>7</v>
      </c>
      <c r="D411" s="124">
        <v>1</v>
      </c>
      <c r="E411" s="192" t="s">
        <v>911</v>
      </c>
      <c r="F411" s="166"/>
      <c r="G411" s="197">
        <f>SUM(H411:I411)</f>
        <v>40022.9</v>
      </c>
      <c r="H411" s="188">
        <v>40022.9</v>
      </c>
      <c r="I411" s="202">
        <v>0</v>
      </c>
      <c r="J411" s="370">
        <f>SUM(K411:L411)</f>
        <v>18000</v>
      </c>
      <c r="K411" s="188">
        <f>K412+K413</f>
        <v>18000</v>
      </c>
      <c r="L411" s="380">
        <v>0</v>
      </c>
      <c r="M411" s="197">
        <f>SUM(N411:O411)</f>
        <v>18900</v>
      </c>
      <c r="N411" s="188">
        <f>N412+N413</f>
        <v>18900</v>
      </c>
      <c r="O411" s="202">
        <v>0</v>
      </c>
      <c r="P411" s="170">
        <f t="shared" si="196"/>
        <v>900</v>
      </c>
      <c r="Q411" s="170">
        <f t="shared" si="197"/>
        <v>900</v>
      </c>
      <c r="R411" s="170">
        <f t="shared" si="198"/>
        <v>0</v>
      </c>
      <c r="S411" s="197">
        <f>SUM(T411:U411)</f>
        <v>19845</v>
      </c>
      <c r="T411" s="419">
        <f>T412+T413</f>
        <v>19845</v>
      </c>
      <c r="U411" s="412">
        <v>0</v>
      </c>
      <c r="V411" s="370">
        <f>SUM(W411:X411)</f>
        <v>20838</v>
      </c>
      <c r="W411" s="419">
        <f>W412+W413</f>
        <v>20838</v>
      </c>
      <c r="X411" s="412">
        <v>0</v>
      </c>
      <c r="Y411" s="180"/>
    </row>
    <row r="412" spans="1:25" ht="14.25" customHeight="1" thickBot="1" x14ac:dyDescent="0.3">
      <c r="A412" s="131"/>
      <c r="B412" s="124"/>
      <c r="C412" s="124"/>
      <c r="D412" s="124"/>
      <c r="E412" s="192" t="s">
        <v>918</v>
      </c>
      <c r="F412" s="176">
        <v>4729</v>
      </c>
      <c r="G412" s="197">
        <f>SUM(H412:I412)</f>
        <v>0</v>
      </c>
      <c r="H412" s="178"/>
      <c r="I412" s="179"/>
      <c r="J412" s="370">
        <f>SUM(K412:L412)</f>
        <v>18000</v>
      </c>
      <c r="K412" s="178">
        <v>18000</v>
      </c>
      <c r="L412" s="287">
        <v>0</v>
      </c>
      <c r="M412" s="197">
        <f>SUM(N412:O412)</f>
        <v>18900</v>
      </c>
      <c r="N412" s="178">
        <v>18900</v>
      </c>
      <c r="O412" s="179">
        <v>0</v>
      </c>
      <c r="P412" s="170">
        <f t="shared" si="196"/>
        <v>900</v>
      </c>
      <c r="Q412" s="170">
        <f t="shared" si="197"/>
        <v>900</v>
      </c>
      <c r="R412" s="170">
        <f t="shared" si="198"/>
        <v>0</v>
      </c>
      <c r="S412" s="197">
        <f>SUM(T412:U412)</f>
        <v>19845</v>
      </c>
      <c r="T412" s="408">
        <v>19845</v>
      </c>
      <c r="U412" s="409">
        <v>0</v>
      </c>
      <c r="V412" s="370">
        <f>SUM(W412:X412)</f>
        <v>20838</v>
      </c>
      <c r="W412" s="408">
        <v>20838</v>
      </c>
      <c r="X412" s="409">
        <v>0</v>
      </c>
      <c r="Y412" s="180"/>
    </row>
    <row r="413" spans="1:25" ht="14.25" customHeight="1" thickBot="1" x14ac:dyDescent="0.3">
      <c r="A413" s="131"/>
      <c r="B413" s="124"/>
      <c r="C413" s="124"/>
      <c r="D413" s="124"/>
      <c r="E413" s="192"/>
      <c r="F413" s="176"/>
      <c r="G413" s="197">
        <f>SUM(H413:I413)</f>
        <v>0</v>
      </c>
      <c r="H413" s="178"/>
      <c r="I413" s="179"/>
      <c r="J413" s="370">
        <f>SUM(K413:L413)</f>
        <v>0</v>
      </c>
      <c r="K413" s="178"/>
      <c r="L413" s="287"/>
      <c r="M413" s="197">
        <f>SUM(N413:O413)</f>
        <v>0</v>
      </c>
      <c r="N413" s="178"/>
      <c r="O413" s="179"/>
      <c r="P413" s="170"/>
      <c r="Q413" s="170"/>
      <c r="R413" s="170"/>
      <c r="S413" s="197">
        <f>SUM(T413:U413)</f>
        <v>0</v>
      </c>
      <c r="T413" s="408"/>
      <c r="U413" s="409"/>
      <c r="V413" s="370">
        <f>SUM(W413:X413)</f>
        <v>0</v>
      </c>
      <c r="W413" s="408"/>
      <c r="X413" s="409"/>
      <c r="Y413" s="180"/>
    </row>
    <row r="414" spans="1:25" ht="40.5" customHeight="1" x14ac:dyDescent="0.25">
      <c r="A414" s="139">
        <v>3080</v>
      </c>
      <c r="B414" s="135" t="s">
        <v>241</v>
      </c>
      <c r="C414" s="135">
        <v>8</v>
      </c>
      <c r="D414" s="135">
        <v>0</v>
      </c>
      <c r="E414" s="163" t="s">
        <v>912</v>
      </c>
      <c r="F414" s="166"/>
      <c r="G414" s="182">
        <f t="shared" ref="G414:O414" si="231">SUM(G416)</f>
        <v>0</v>
      </c>
      <c r="H414" s="183">
        <f t="shared" si="231"/>
        <v>0</v>
      </c>
      <c r="I414" s="184">
        <f t="shared" si="231"/>
        <v>0</v>
      </c>
      <c r="J414" s="367">
        <f t="shared" si="231"/>
        <v>0</v>
      </c>
      <c r="K414" s="183">
        <f t="shared" si="231"/>
        <v>0</v>
      </c>
      <c r="L414" s="375">
        <f t="shared" si="231"/>
        <v>0</v>
      </c>
      <c r="M414" s="182">
        <f t="shared" si="231"/>
        <v>0</v>
      </c>
      <c r="N414" s="183">
        <f t="shared" si="231"/>
        <v>0</v>
      </c>
      <c r="O414" s="184">
        <f t="shared" si="231"/>
        <v>0</v>
      </c>
      <c r="P414" s="170">
        <f t="shared" si="196"/>
        <v>0</v>
      </c>
      <c r="Q414" s="170">
        <f t="shared" si="197"/>
        <v>0</v>
      </c>
      <c r="R414" s="170">
        <f t="shared" si="198"/>
        <v>0</v>
      </c>
      <c r="S414" s="182">
        <f t="shared" ref="S414:X414" si="232">SUM(S416)</f>
        <v>0</v>
      </c>
      <c r="T414" s="410">
        <f t="shared" si="232"/>
        <v>0</v>
      </c>
      <c r="U414" s="415">
        <f t="shared" si="232"/>
        <v>0</v>
      </c>
      <c r="V414" s="367">
        <f t="shared" si="232"/>
        <v>0</v>
      </c>
      <c r="W414" s="410">
        <f t="shared" si="232"/>
        <v>0</v>
      </c>
      <c r="X414" s="415">
        <f t="shared" si="232"/>
        <v>0</v>
      </c>
      <c r="Y414" s="180"/>
    </row>
    <row r="415" spans="1:25" s="126" customFormat="1" ht="18.75" customHeight="1" x14ac:dyDescent="0.25">
      <c r="A415" s="131"/>
      <c r="B415" s="124"/>
      <c r="C415" s="124"/>
      <c r="D415" s="124"/>
      <c r="E415" s="192" t="s">
        <v>193</v>
      </c>
      <c r="F415" s="176"/>
      <c r="G415" s="177"/>
      <c r="H415" s="178"/>
      <c r="I415" s="179"/>
      <c r="J415" s="366"/>
      <c r="K415" s="178"/>
      <c r="L415" s="287"/>
      <c r="M415" s="177"/>
      <c r="N415" s="178"/>
      <c r="O415" s="179"/>
      <c r="P415" s="170"/>
      <c r="Q415" s="170"/>
      <c r="R415" s="170"/>
      <c r="S415" s="177"/>
      <c r="T415" s="408"/>
      <c r="U415" s="409"/>
      <c r="V415" s="366"/>
      <c r="W415" s="408"/>
      <c r="X415" s="409"/>
      <c r="Y415" s="185"/>
    </row>
    <row r="416" spans="1:25" ht="40.5" customHeight="1" thickBot="1" x14ac:dyDescent="0.3">
      <c r="A416" s="131">
        <v>3081</v>
      </c>
      <c r="B416" s="124" t="s">
        <v>241</v>
      </c>
      <c r="C416" s="124">
        <v>8</v>
      </c>
      <c r="D416" s="124">
        <v>1</v>
      </c>
      <c r="E416" s="192" t="s">
        <v>912</v>
      </c>
      <c r="F416" s="176"/>
      <c r="G416" s="197">
        <f>SUM(H416:I416)</f>
        <v>0</v>
      </c>
      <c r="H416" s="198"/>
      <c r="I416" s="199"/>
      <c r="J416" s="370">
        <f>SUM(K416:L416)</f>
        <v>0</v>
      </c>
      <c r="K416" s="198"/>
      <c r="L416" s="376"/>
      <c r="M416" s="197">
        <f>SUM(N416:O416)</f>
        <v>0</v>
      </c>
      <c r="N416" s="198"/>
      <c r="O416" s="199"/>
      <c r="P416" s="170">
        <f t="shared" si="196"/>
        <v>0</v>
      </c>
      <c r="Q416" s="170">
        <f t="shared" si="197"/>
        <v>0</v>
      </c>
      <c r="R416" s="170">
        <f t="shared" si="198"/>
        <v>0</v>
      </c>
      <c r="S416" s="197">
        <f>SUM(T416:U416)</f>
        <v>0</v>
      </c>
      <c r="T416" s="389"/>
      <c r="U416" s="416"/>
      <c r="V416" s="370">
        <f>SUM(W416:X416)</f>
        <v>0</v>
      </c>
      <c r="W416" s="389"/>
      <c r="X416" s="416"/>
      <c r="Y416" s="180"/>
    </row>
    <row r="417" spans="1:25" s="126" customFormat="1" ht="19.5" customHeight="1" x14ac:dyDescent="0.25">
      <c r="A417" s="131"/>
      <c r="B417" s="124"/>
      <c r="C417" s="124"/>
      <c r="D417" s="124"/>
      <c r="E417" s="192" t="s">
        <v>193</v>
      </c>
      <c r="F417" s="176"/>
      <c r="G417" s="177"/>
      <c r="H417" s="178"/>
      <c r="I417" s="179"/>
      <c r="J417" s="366"/>
      <c r="K417" s="178"/>
      <c r="L417" s="287"/>
      <c r="M417" s="177"/>
      <c r="N417" s="178"/>
      <c r="O417" s="179"/>
      <c r="P417" s="170"/>
      <c r="Q417" s="170"/>
      <c r="R417" s="170"/>
      <c r="S417" s="177"/>
      <c r="T417" s="408"/>
      <c r="U417" s="409"/>
      <c r="V417" s="366"/>
      <c r="W417" s="408"/>
      <c r="X417" s="409"/>
      <c r="Y417" s="185"/>
    </row>
    <row r="418" spans="1:25" ht="25.5" customHeight="1" x14ac:dyDescent="0.25">
      <c r="A418" s="139">
        <v>3090</v>
      </c>
      <c r="B418" s="135" t="s">
        <v>241</v>
      </c>
      <c r="C418" s="135">
        <v>9</v>
      </c>
      <c r="D418" s="135">
        <v>0</v>
      </c>
      <c r="E418" s="163" t="s">
        <v>243</v>
      </c>
      <c r="F418" s="166"/>
      <c r="G418" s="182">
        <f t="shared" ref="G418:O418" si="233">SUM(G420:G421)</f>
        <v>0</v>
      </c>
      <c r="H418" s="183">
        <f t="shared" si="233"/>
        <v>0</v>
      </c>
      <c r="I418" s="184">
        <f t="shared" si="233"/>
        <v>0</v>
      </c>
      <c r="J418" s="367">
        <f t="shared" si="233"/>
        <v>0</v>
      </c>
      <c r="K418" s="183">
        <f t="shared" si="233"/>
        <v>0</v>
      </c>
      <c r="L418" s="375">
        <f t="shared" si="233"/>
        <v>0</v>
      </c>
      <c r="M418" s="182">
        <f t="shared" si="233"/>
        <v>0</v>
      </c>
      <c r="N418" s="183">
        <f t="shared" si="233"/>
        <v>0</v>
      </c>
      <c r="O418" s="184">
        <f t="shared" si="233"/>
        <v>0</v>
      </c>
      <c r="P418" s="170">
        <f t="shared" ref="P418:P426" si="234">M418-J418</f>
        <v>0</v>
      </c>
      <c r="Q418" s="170">
        <f t="shared" ref="Q418:Q426" si="235">N418-K418</f>
        <v>0</v>
      </c>
      <c r="R418" s="170">
        <f t="shared" ref="R418:R426" si="236">O418-L418</f>
        <v>0</v>
      </c>
      <c r="S418" s="182">
        <f t="shared" ref="S418:X418" si="237">SUM(S420:S421)</f>
        <v>0</v>
      </c>
      <c r="T418" s="410">
        <f t="shared" si="237"/>
        <v>0</v>
      </c>
      <c r="U418" s="415">
        <f t="shared" si="237"/>
        <v>0</v>
      </c>
      <c r="V418" s="367">
        <f t="shared" si="237"/>
        <v>0</v>
      </c>
      <c r="W418" s="410">
        <f t="shared" si="237"/>
        <v>0</v>
      </c>
      <c r="X418" s="415">
        <f t="shared" si="237"/>
        <v>0</v>
      </c>
      <c r="Y418" s="180"/>
    </row>
    <row r="419" spans="1:25" s="126" customFormat="1" ht="18" customHeight="1" x14ac:dyDescent="0.25">
      <c r="A419" s="131"/>
      <c r="B419" s="124"/>
      <c r="C419" s="124"/>
      <c r="D419" s="124"/>
      <c r="E419" s="192" t="s">
        <v>193</v>
      </c>
      <c r="F419" s="176"/>
      <c r="G419" s="177"/>
      <c r="H419" s="178"/>
      <c r="I419" s="179"/>
      <c r="J419" s="366"/>
      <c r="K419" s="178"/>
      <c r="L419" s="287"/>
      <c r="M419" s="177"/>
      <c r="N419" s="178"/>
      <c r="O419" s="179"/>
      <c r="P419" s="170"/>
      <c r="Q419" s="170"/>
      <c r="R419" s="170"/>
      <c r="S419" s="177"/>
      <c r="T419" s="408"/>
      <c r="U419" s="409"/>
      <c r="V419" s="366"/>
      <c r="W419" s="408"/>
      <c r="X419" s="409"/>
      <c r="Y419" s="185"/>
    </row>
    <row r="420" spans="1:25" ht="25.5" customHeight="1" thickBot="1" x14ac:dyDescent="0.3">
      <c r="A420" s="131">
        <v>3091</v>
      </c>
      <c r="B420" s="124" t="s">
        <v>241</v>
      </c>
      <c r="C420" s="124">
        <v>9</v>
      </c>
      <c r="D420" s="124">
        <v>1</v>
      </c>
      <c r="E420" s="192" t="s">
        <v>243</v>
      </c>
      <c r="F420" s="176"/>
      <c r="G420" s="197">
        <f>SUM(H420:I420)</f>
        <v>0</v>
      </c>
      <c r="H420" s="178"/>
      <c r="I420" s="200"/>
      <c r="J420" s="370">
        <f>SUM(K420:L420)</f>
        <v>0</v>
      </c>
      <c r="K420" s="178"/>
      <c r="L420" s="377"/>
      <c r="M420" s="197">
        <f>SUM(N420:O420)</f>
        <v>0</v>
      </c>
      <c r="N420" s="178"/>
      <c r="O420" s="200"/>
      <c r="P420" s="170">
        <f t="shared" si="234"/>
        <v>0</v>
      </c>
      <c r="Q420" s="170">
        <f t="shared" si="235"/>
        <v>0</v>
      </c>
      <c r="R420" s="170">
        <f t="shared" si="236"/>
        <v>0</v>
      </c>
      <c r="S420" s="197">
        <f>SUM(T420:U420)</f>
        <v>0</v>
      </c>
      <c r="T420" s="408"/>
      <c r="U420" s="417"/>
      <c r="V420" s="370">
        <f>SUM(W420:X420)</f>
        <v>0</v>
      </c>
      <c r="W420" s="408"/>
      <c r="X420" s="417"/>
      <c r="Y420" s="180"/>
    </row>
    <row r="421" spans="1:25" ht="53.25" customHeight="1" thickBot="1" x14ac:dyDescent="0.3">
      <c r="A421" s="131">
        <v>3092</v>
      </c>
      <c r="B421" s="124" t="s">
        <v>241</v>
      </c>
      <c r="C421" s="124">
        <v>9</v>
      </c>
      <c r="D421" s="124">
        <v>2</v>
      </c>
      <c r="E421" s="192" t="s">
        <v>913</v>
      </c>
      <c r="F421" s="176"/>
      <c r="G421" s="197">
        <f>SUM(H421:I421)</f>
        <v>0</v>
      </c>
      <c r="H421" s="178"/>
      <c r="I421" s="200"/>
      <c r="J421" s="370">
        <f>SUM(K421:L421)</f>
        <v>0</v>
      </c>
      <c r="K421" s="178"/>
      <c r="L421" s="377"/>
      <c r="M421" s="197">
        <f>SUM(N421:O421)</f>
        <v>0</v>
      </c>
      <c r="N421" s="178"/>
      <c r="O421" s="200"/>
      <c r="P421" s="170">
        <f t="shared" si="234"/>
        <v>0</v>
      </c>
      <c r="Q421" s="170">
        <f t="shared" si="235"/>
        <v>0</v>
      </c>
      <c r="R421" s="170">
        <f t="shared" si="236"/>
        <v>0</v>
      </c>
      <c r="S421" s="197">
        <f>SUM(T421:U421)</f>
        <v>0</v>
      </c>
      <c r="T421" s="408"/>
      <c r="U421" s="417"/>
      <c r="V421" s="370">
        <f>SUM(W421:X421)</f>
        <v>0</v>
      </c>
      <c r="W421" s="408"/>
      <c r="X421" s="417"/>
      <c r="Y421" s="180"/>
    </row>
    <row r="422" spans="1:25" s="122" customFormat="1" ht="42.75" customHeight="1" x14ac:dyDescent="0.15">
      <c r="A422" s="140">
        <v>3100</v>
      </c>
      <c r="B422" s="135" t="s">
        <v>244</v>
      </c>
      <c r="C422" s="135">
        <v>0</v>
      </c>
      <c r="D422" s="136">
        <v>0</v>
      </c>
      <c r="E422" s="228" t="s">
        <v>976</v>
      </c>
      <c r="F422" s="229"/>
      <c r="G422" s="182">
        <f t="shared" ref="G422:O422" si="238">SUM(G424)</f>
        <v>2956</v>
      </c>
      <c r="H422" s="183">
        <f t="shared" si="238"/>
        <v>115640.4</v>
      </c>
      <c r="I422" s="184">
        <f t="shared" si="238"/>
        <v>0</v>
      </c>
      <c r="J422" s="367">
        <f t="shared" si="238"/>
        <v>368680</v>
      </c>
      <c r="K422" s="183">
        <f t="shared" si="238"/>
        <v>368680</v>
      </c>
      <c r="L422" s="375">
        <f t="shared" si="238"/>
        <v>0</v>
      </c>
      <c r="M422" s="182">
        <f t="shared" si="238"/>
        <v>387114</v>
      </c>
      <c r="N422" s="183">
        <f t="shared" si="238"/>
        <v>387114</v>
      </c>
      <c r="O422" s="184">
        <f t="shared" si="238"/>
        <v>0</v>
      </c>
      <c r="P422" s="170">
        <f t="shared" si="234"/>
        <v>18434</v>
      </c>
      <c r="Q422" s="170">
        <f t="shared" si="235"/>
        <v>18434</v>
      </c>
      <c r="R422" s="170">
        <f t="shared" si="236"/>
        <v>0</v>
      </c>
      <c r="S422" s="183">
        <f t="shared" ref="S422:X422" si="239">SUM(S424)</f>
        <v>437480</v>
      </c>
      <c r="T422" s="410">
        <f t="shared" si="239"/>
        <v>437480</v>
      </c>
      <c r="U422" s="415">
        <f t="shared" si="239"/>
        <v>0</v>
      </c>
      <c r="V422" s="367">
        <f t="shared" si="239"/>
        <v>504690</v>
      </c>
      <c r="W422" s="410">
        <f t="shared" si="239"/>
        <v>504690</v>
      </c>
      <c r="X422" s="415">
        <f t="shared" si="239"/>
        <v>0</v>
      </c>
      <c r="Y422" s="131"/>
    </row>
    <row r="423" spans="1:25" ht="20.25" customHeight="1" x14ac:dyDescent="0.25">
      <c r="A423" s="127"/>
      <c r="B423" s="119"/>
      <c r="C423" s="120"/>
      <c r="D423" s="121"/>
      <c r="E423" s="175" t="s">
        <v>5</v>
      </c>
      <c r="F423" s="176"/>
      <c r="G423" s="206"/>
      <c r="H423" s="207"/>
      <c r="I423" s="208"/>
      <c r="J423" s="371"/>
      <c r="K423" s="207"/>
      <c r="L423" s="317"/>
      <c r="M423" s="206"/>
      <c r="N423" s="207"/>
      <c r="O423" s="208"/>
      <c r="P423" s="170"/>
      <c r="Q423" s="170"/>
      <c r="R423" s="170"/>
      <c r="S423" s="207"/>
      <c r="T423" s="421"/>
      <c r="U423" s="390"/>
      <c r="V423" s="371"/>
      <c r="W423" s="421"/>
      <c r="X423" s="390"/>
      <c r="Y423" s="180"/>
    </row>
    <row r="424" spans="1:25" ht="29.25" customHeight="1" x14ac:dyDescent="0.25">
      <c r="A424" s="127">
        <v>3110</v>
      </c>
      <c r="B424" s="124" t="s">
        <v>244</v>
      </c>
      <c r="C424" s="124">
        <v>1</v>
      </c>
      <c r="D424" s="125">
        <v>0</v>
      </c>
      <c r="E424" s="230" t="s">
        <v>914</v>
      </c>
      <c r="F424" s="158"/>
      <c r="G424" s="177">
        <f t="shared" ref="G424:O424" si="240">SUM(G426)</f>
        <v>2956</v>
      </c>
      <c r="H424" s="178">
        <f t="shared" si="240"/>
        <v>115640.4</v>
      </c>
      <c r="I424" s="179">
        <f t="shared" si="240"/>
        <v>0</v>
      </c>
      <c r="J424" s="366">
        <f t="shared" si="240"/>
        <v>368680</v>
      </c>
      <c r="K424" s="178">
        <f t="shared" si="240"/>
        <v>368680</v>
      </c>
      <c r="L424" s="287">
        <f t="shared" si="240"/>
        <v>0</v>
      </c>
      <c r="M424" s="177">
        <f t="shared" si="240"/>
        <v>387114</v>
      </c>
      <c r="N424" s="178">
        <f t="shared" si="240"/>
        <v>387114</v>
      </c>
      <c r="O424" s="179">
        <f t="shared" si="240"/>
        <v>0</v>
      </c>
      <c r="P424" s="170">
        <f t="shared" si="234"/>
        <v>18434</v>
      </c>
      <c r="Q424" s="170">
        <f t="shared" si="235"/>
        <v>18434</v>
      </c>
      <c r="R424" s="170">
        <f t="shared" si="236"/>
        <v>0</v>
      </c>
      <c r="S424" s="178">
        <f t="shared" ref="S424:X424" si="241">SUM(S426)</f>
        <v>437480</v>
      </c>
      <c r="T424" s="408">
        <f t="shared" si="241"/>
        <v>437480</v>
      </c>
      <c r="U424" s="409">
        <f t="shared" si="241"/>
        <v>0</v>
      </c>
      <c r="V424" s="366">
        <f t="shared" si="241"/>
        <v>504690</v>
      </c>
      <c r="W424" s="408">
        <f t="shared" si="241"/>
        <v>504690</v>
      </c>
      <c r="X424" s="409">
        <f t="shared" si="241"/>
        <v>0</v>
      </c>
      <c r="Y424" s="180"/>
    </row>
    <row r="425" spans="1:25" s="126" customFormat="1" ht="13.5" customHeight="1" thickBot="1" x14ac:dyDescent="0.3">
      <c r="A425" s="127"/>
      <c r="B425" s="119"/>
      <c r="C425" s="124"/>
      <c r="D425" s="125"/>
      <c r="E425" s="175" t="s">
        <v>193</v>
      </c>
      <c r="F425" s="176"/>
      <c r="G425" s="187"/>
      <c r="H425" s="188"/>
      <c r="I425" s="202"/>
      <c r="J425" s="368"/>
      <c r="K425" s="188"/>
      <c r="L425" s="380"/>
      <c r="M425" s="187"/>
      <c r="N425" s="188"/>
      <c r="O425" s="202"/>
      <c r="P425" s="170"/>
      <c r="Q425" s="170"/>
      <c r="R425" s="170"/>
      <c r="S425" s="188"/>
      <c r="T425" s="419"/>
      <c r="U425" s="412"/>
      <c r="V425" s="368"/>
      <c r="W425" s="419"/>
      <c r="X425" s="412"/>
      <c r="Y425" s="185"/>
    </row>
    <row r="426" spans="1:25" ht="16.5" thickBot="1" x14ac:dyDescent="0.3">
      <c r="A426" s="127">
        <v>3112</v>
      </c>
      <c r="B426" s="129" t="s">
        <v>244</v>
      </c>
      <c r="C426" s="129">
        <v>1</v>
      </c>
      <c r="D426" s="130">
        <v>2</v>
      </c>
      <c r="E426" s="236" t="s">
        <v>245</v>
      </c>
      <c r="F426" s="158"/>
      <c r="G426" s="237">
        <f>SUM(H426:I426)-'2'!D136</f>
        <v>2956</v>
      </c>
      <c r="H426" s="238">
        <v>115640.4</v>
      </c>
      <c r="I426" s="239">
        <f>I427</f>
        <v>0</v>
      </c>
      <c r="J426" s="373">
        <f>SUM(K426:L426)-'2'!G136</f>
        <v>368680</v>
      </c>
      <c r="K426" s="238">
        <v>368680</v>
      </c>
      <c r="L426" s="383">
        <f>L427</f>
        <v>0</v>
      </c>
      <c r="M426" s="237">
        <f>SUM(N426:O426)-'2'!J136</f>
        <v>387114</v>
      </c>
      <c r="N426" s="238">
        <v>387114</v>
      </c>
      <c r="O426" s="239">
        <f>O427</f>
        <v>0</v>
      </c>
      <c r="P426" s="170">
        <f t="shared" si="234"/>
        <v>18434</v>
      </c>
      <c r="Q426" s="170">
        <f t="shared" si="235"/>
        <v>18434</v>
      </c>
      <c r="R426" s="170">
        <f t="shared" si="236"/>
        <v>0</v>
      </c>
      <c r="S426" s="238">
        <f>SUM(T426:U426)-'2'!P136</f>
        <v>437480</v>
      </c>
      <c r="T426" s="391">
        <v>437480</v>
      </c>
      <c r="U426" s="424">
        <f>U427</f>
        <v>0</v>
      </c>
      <c r="V426" s="373">
        <f>SUM(W426:X426)-'2'!S136</f>
        <v>504690</v>
      </c>
      <c r="W426" s="391">
        <v>504690</v>
      </c>
      <c r="X426" s="424">
        <f>X427</f>
        <v>0</v>
      </c>
      <c r="Y426" s="180"/>
    </row>
    <row r="427" spans="1:25" x14ac:dyDescent="0.25">
      <c r="A427" s="131"/>
      <c r="B427" s="124"/>
      <c r="C427" s="124"/>
      <c r="D427" s="124"/>
      <c r="E427" s="157"/>
      <c r="F427" s="158"/>
      <c r="G427" s="206"/>
      <c r="H427" s="207"/>
      <c r="I427" s="208"/>
      <c r="J427" s="371"/>
      <c r="K427" s="207"/>
      <c r="L427" s="317"/>
      <c r="M427" s="206"/>
      <c r="N427" s="421"/>
      <c r="O427" s="390"/>
      <c r="P427" s="170"/>
      <c r="Q427" s="170"/>
      <c r="R427" s="170"/>
      <c r="S427" s="207"/>
      <c r="T427" s="421"/>
      <c r="U427" s="390"/>
      <c r="V427" s="371"/>
      <c r="W427" s="421"/>
      <c r="X427" s="390"/>
      <c r="Y427" s="180"/>
    </row>
    <row r="428" spans="1:25" ht="16.5" thickBot="1" x14ac:dyDescent="0.3">
      <c r="A428" s="131"/>
      <c r="B428" s="124"/>
      <c r="C428" s="124"/>
      <c r="D428" s="124"/>
      <c r="E428" s="157"/>
      <c r="F428" s="158"/>
      <c r="G428" s="197"/>
      <c r="H428" s="198"/>
      <c r="I428" s="179"/>
      <c r="J428" s="370"/>
      <c r="K428" s="198"/>
      <c r="L428" s="287"/>
      <c r="M428" s="197"/>
      <c r="N428" s="389"/>
      <c r="O428" s="409"/>
      <c r="P428" s="170"/>
      <c r="Q428" s="170"/>
      <c r="R428" s="170"/>
      <c r="S428" s="198"/>
      <c r="T428" s="389"/>
      <c r="U428" s="409"/>
      <c r="V428" s="370"/>
      <c r="W428" s="389"/>
      <c r="X428" s="409"/>
      <c r="Y428" s="180"/>
    </row>
    <row r="429" spans="1:25" x14ac:dyDescent="0.25">
      <c r="B429" s="142"/>
      <c r="C429" s="143"/>
      <c r="D429" s="144"/>
    </row>
    <row r="430" spans="1:25" s="109" customFormat="1" ht="87" customHeight="1" x14ac:dyDescent="0.2">
      <c r="A430" s="499" t="s">
        <v>915</v>
      </c>
      <c r="B430" s="499"/>
      <c r="C430" s="499"/>
      <c r="D430" s="499"/>
      <c r="E430" s="499"/>
      <c r="F430" s="499"/>
      <c r="G430" s="499"/>
      <c r="H430" s="499"/>
      <c r="I430" s="499"/>
      <c r="J430" s="108"/>
      <c r="N430" s="426"/>
      <c r="O430" s="426"/>
      <c r="P430" s="108"/>
      <c r="Q430" s="108"/>
      <c r="R430" s="108"/>
      <c r="T430" s="426"/>
      <c r="U430" s="426"/>
      <c r="W430" s="426"/>
      <c r="X430" s="426"/>
    </row>
    <row r="431" spans="1:25" s="109" customFormat="1" ht="22.5" customHeight="1" x14ac:dyDescent="0.2">
      <c r="A431" s="146" t="s">
        <v>916</v>
      </c>
      <c r="B431" s="147"/>
      <c r="C431" s="147"/>
      <c r="D431" s="147"/>
      <c r="E431" s="147"/>
      <c r="F431" s="147"/>
      <c r="G431" s="148"/>
      <c r="H431" s="148"/>
      <c r="I431" s="148"/>
      <c r="J431" s="148"/>
      <c r="N431" s="426"/>
      <c r="O431" s="426"/>
      <c r="P431" s="108"/>
      <c r="Q431" s="108"/>
      <c r="R431" s="108"/>
      <c r="T431" s="426"/>
      <c r="U431" s="426"/>
      <c r="W431" s="426"/>
      <c r="X431" s="426"/>
    </row>
  </sheetData>
  <protectedRanges>
    <protectedRange sqref="G1" name="Range25"/>
    <protectedRange sqref="H425:I428 H420:I421 K425:L428 N425:O428 G423:O423 T425:U428 W425:X428 S423:X423 K420:L421 G419:O419 N420:O421 T420:U421 S419:X419 W420:X421" name="Range24"/>
    <protectedRange sqref="H402:I402 H397:I399 H404:I405 K402:L402 K397:L399 K404:L405 G401:O401 N402:O402 N397:O399 N404:O405 G396:O396 T402:U402 T397:U399 T404:U405 S401:X401 W402:X402 W397:X399 W404:X405 S396:X396" name="Range22"/>
    <protectedRange sqref="H359:I360 H376:I376 K359:L360 K376:L376 G375:O375 N359:O360 N376:O376 G366:O366 T359:U360 T376:U376 S375:X375 W359:X360 W376:X376 S366:X366 K363:L364 N363:O364 G362:O362 T363:U364 W363:X364 S362:X362 W367:X373 T367:U373 N367:O373 K367:L373 H367:I373 H363:I364" name="Range20"/>
    <protectedRange sqref="H333:I335 H338:I338 H342:I342 K333:L335 K338:L338 K342:L342 N333:O335 N338:O338 G337:O337 G332:O332 G340:O340 N342:O342 T333:U335 T338:U338 T342:U342 W333:X335 W338:X338 S337:X337 S332:X332 S340:X340 W342:X342" name="Range18"/>
    <protectedRange sqref="G303:O303 G305:O305 S303:X303 S305:X305" name="Range16"/>
    <protectedRange sqref="H232:I232 H246:I246 H235:I238 H243:I243 H248:I248 K246:L246 K243:L243 K248:L248 N246:O246 G245:O245 N243:O243 N248:O248 G240:O240 G242:O242 T246:U246 T243:U243 T248:U248 W246:X246 S245:X245 W243:X243 W248:X248 S240:X240 S242:X242 K232:L232 K235:L238 N232:O232 G231:O231 N235:O238 G234:O234 T232:U232 T235:U238 W232:X232 S231:X231 W235:X238 S234:X234" name="Range12"/>
    <protectedRange sqref="H212:I212 H204:I209 G214:O214 S214:X214 K212:L212 K204:L209 N212:O212 G211:O211 N204:O209 T212:U212 T204:U209 W212:X212 S211:X211 W204:X209" name="Range10"/>
    <protectedRange sqref="H176:I178 K176:L178 N176:O178 G175:O175 T176:U177 W176:X178 S175:X175" name="Range8"/>
    <protectedRange sqref="H128:I128 H131:I131 H134:I134 H137:I137 H142:I142 K142:L142 N142:O142 G141:O141 G139:O139 T142:U142 W142:X142 S141:X141 S139:X139 K128:L128 K131:L131 K134:L134 K137:L137 N128:O128 N131:O131 N134:O134 N137:O137 G136:O136 G133:O133 G130:O130 G127:O127 T128:U128 T131:U131 T134:U134 T137:U137 W128:X128 W131:X131 W134:X134 W137:X137 S136:X136 S133:X133 S130:X130 S127:X127" name="Range6"/>
    <protectedRange sqref="H99:I99 H102:I102 H108 H92:I93 H104:I105 K99:L99 K102:L102 K108 K104:L105 N99:O99 N102:O102 N108 G101:O101 G98:O98 G96:O96 G107:O107 N104:O105 T99:U99 T102:U102 T108 T104:U105 W99:X99 W102:X102 W108 S101:X101 S98:X98 S96:X96 S107:X107 W104:X105 K92:L93 G94:O94 N92:O93 T92:U93 S94:X94 W92:X93" name="Range4"/>
    <protectedRange sqref="H43:I44 A36:D38 D14:D35 K43:L44 K47:L57 N43:O44 G46:O46 G42:O42 N47:O57 G12:O12 Y36:IV38 T43:U44 W43:X44 S46:X46 S42:X42 W47:X57 S12:X12 G10:O10 U10 X10 F36:F38 H36:I40 I35 K13:L40 N13:O40 T13:U40 T47:U57 W13:X40 H13:I34 H47:I57" name="Range2"/>
    <protectedRange sqref="H60:I60 H63:I63 H86:I86 H79:I80 H81 H78 H82:I83 H91:I92 K60:L60 K63:L63 K86:L86 K79:L80 K81 K78 K82:L83 K66:L77 K91:L92 N60:O60 N63:O63 N86:O86 G85:O85 G62:O62 G59:O59 G65:O65 N79:O80 G90:O90 N81 N78 N82:O83 N66:O77 N91:O92 G88:O88 T60:U60 T63:U63 T86:U86 T79:U80 T81 T78 T82:U83 T91:U92 W60:X60 W63:X63 W86:X86 S85:X85 S62:X62 S59:X59 S65:X65 W79:X80 S90:X90 W81 W78 W82:X83 W91:X92 S88:X88 T66:U77 W66:X77 H66:I77" name="Range3"/>
    <protectedRange sqref="H111:I111 H116:I118 H121:I121 H124:I125 H108:I108 K116:L118 K121:L121 K124:L125 N116:O118 N121:O121 N124:O125 G123:O123 G120:O120 G115:O115 G127:O127 G113:O113 T116:U118 T121:U121 T124:U125 W116:X118 W121:X121 W124:X125 S123:X123 S120:X120 S115:X115 S127:X127 S113:X113 K111:L111 K108:L108 N111:O111 G110:O110 N108:O108 T111:U111 T108:U108 W111:X111 S110:X110 W108:X108" name="Range5"/>
    <protectedRange sqref="H143:I143 H158 H167:I168 H170:I173 K143:L143 K158 N143:O143 N158 W169:X172 T143:U143 T158 W143:X143 W158 K167:L168 K170:L173 N167:O168 N170:O173 T166:U167 T169:U172 W166:X167 K159:L165 H159:I165 N159:O165 W159:X162 N145:O157 K145:L157 T145:U157 T159:U162 W145:X157 H145:I157" name="Range7"/>
    <protectedRange sqref="H194:I194 H197:I200 H203:I203 K194:L194 K197:L200 K203:L203 N194:O194 N197:O200 N203:O203 G202:O202 G196:O196 G193:O193 T194:U194 T197:U200 T203:U203 W194:X194 W197:X200 W203:X203 S202:X202 S196:X196 S193:X193" name="Range9"/>
    <protectedRange sqref="H218:I220 H229:I229 H226:I226 H223:I223 K218:L220 K229:L229 K226:L226 K223:L223 N218:O220 N229:O229 N226:O226 G225:O225 N223:O223 G228:O228 G216:O216 G222:O222 T218:U220 T229:U229 T226:U226 T223:U223 W218:X220 W229:X229 W226:X226 S225:X225 W223:X223 S228:X228 S216:X216 S222:X222" name="Range11"/>
    <protectedRange sqref="H265:I265 H254:I262 H249:I251 K265:L265 K249:L251 N265:O265 G264:O264 N249:O251 G248:O248 G253:O253 T265:U265 T249:U251 W265:X265 S264:X264 W249:X251 S248:X248 S253:X253 H268:I272 K268:L272 G267:O267 N268:O272 T268:U272 S267:X267 W268:X272 K254:L262 N254:O262 T254:U262 W254:X262" name="Range13"/>
    <protectedRange sqref="H327:I330 H317:I324 H308:I308 H310:I312 K327:L330 K308:L308 K310:L312 G326:O326 N327:O330 N308:O308 N310:O312 T327:U330 T308:U308 T310:U312 S326:X326 W327:X330 W308:X308 W310:X312 K317:L324 N317:O321 N323:O324 N322:R322 T317:U324 W317:X324" name="Range17"/>
    <protectedRange sqref="H355:I356 H348:I352 K355:L356 K348:L352 G346:O346 N355:O356 G354:O354 G358:O358 G344:O344 N348:O352 T355:U356 T348:U352 S346:X346 W355:X356 S354:X354 S358:X358 S344:X344 W348:X352" name="Range19"/>
    <protectedRange sqref="H379:I379 H390:I391 H394:I394 H383:I385 K390:L391 K394:L394 N390:O391 N394:O394 G393:O393 G389:O389 G387:O387 G396:O396 T390:U391 T394:U394 W390:X391 W394:X394 S393:X393 S389:X389 S387:X387 S396:X396 K379:L379 K383:L385 N379:O379 G378:O378 G381:O381 N383:O385 T379:U379 T383:U385 W379:X379 S378:X378 S381:X381 W383:X385" name="Range21"/>
    <protectedRange sqref="H408:I408 H416:I416 H411:I413 K408:L408 K416:L416 K411:L413 N408:O408 N416:O416 G417:O417 G415:O415 G407:O407 N411:O413 G410:O410 T408:U408 T416:U416 T411:U413 W408:X408 W416:X416 S417:X417 S415:X415 S407:X407 W411:X413 S410:X410" name="Range23"/>
    <protectedRange sqref="I3" name="Range25_1"/>
  </protectedRanges>
  <mergeCells count="28">
    <mergeCell ref="W5:X5"/>
    <mergeCell ref="V4:X4"/>
    <mergeCell ref="J5:J6"/>
    <mergeCell ref="K5:L5"/>
    <mergeCell ref="M5:M6"/>
    <mergeCell ref="N5:O5"/>
    <mergeCell ref="S5:S6"/>
    <mergeCell ref="T5:U5"/>
    <mergeCell ref="M4:O4"/>
    <mergeCell ref="P4:R4"/>
    <mergeCell ref="S4:U4"/>
    <mergeCell ref="V5:V6"/>
    <mergeCell ref="A430:I430"/>
    <mergeCell ref="G5:G6"/>
    <mergeCell ref="H5:I5"/>
    <mergeCell ref="X1:Y1"/>
    <mergeCell ref="A2:Y2"/>
    <mergeCell ref="F4:F6"/>
    <mergeCell ref="A4:A6"/>
    <mergeCell ref="B4:B6"/>
    <mergeCell ref="C4:C6"/>
    <mergeCell ref="D4:D6"/>
    <mergeCell ref="Y5:Y6"/>
    <mergeCell ref="P5:P6"/>
    <mergeCell ref="Q5:R5"/>
    <mergeCell ref="E4:E6"/>
    <mergeCell ref="G4:I4"/>
    <mergeCell ref="J4:L4"/>
  </mergeCells>
  <pageMargins left="0" right="0" top="0.19685039370078741" bottom="0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18"/>
  <sheetViews>
    <sheetView topLeftCell="A37" workbookViewId="0">
      <selection activeCell="F22" sqref="F22"/>
    </sheetView>
  </sheetViews>
  <sheetFormatPr defaultRowHeight="15" x14ac:dyDescent="0.2"/>
  <cols>
    <col min="1" max="16384" width="9.33203125" style="439"/>
  </cols>
  <sheetData>
    <row r="2" spans="1:1" x14ac:dyDescent="0.2">
      <c r="A2" s="439" t="s">
        <v>1063</v>
      </c>
    </row>
    <row r="3" spans="1:1" x14ac:dyDescent="0.2">
      <c r="A3" s="439" t="s">
        <v>1064</v>
      </c>
    </row>
    <row r="4" spans="1:1" x14ac:dyDescent="0.2">
      <c r="A4" s="439" t="s">
        <v>1065</v>
      </c>
    </row>
    <row r="5" spans="1:1" x14ac:dyDescent="0.2">
      <c r="A5" s="439" t="s">
        <v>1066</v>
      </c>
    </row>
    <row r="7" spans="1:1" x14ac:dyDescent="0.2">
      <c r="A7" s="439" t="s">
        <v>1067</v>
      </c>
    </row>
    <row r="9" spans="1:1" x14ac:dyDescent="0.2">
      <c r="A9" s="439" t="s">
        <v>1068</v>
      </c>
    </row>
    <row r="10" spans="1:1" x14ac:dyDescent="0.2">
      <c r="A10" s="439" t="s">
        <v>1069</v>
      </c>
    </row>
    <row r="12" spans="1:1" x14ac:dyDescent="0.2">
      <c r="A12" s="439" t="s">
        <v>1070</v>
      </c>
    </row>
    <row r="13" spans="1:1" x14ac:dyDescent="0.2">
      <c r="A13" s="439" t="s">
        <v>1071</v>
      </c>
    </row>
    <row r="17" spans="1:1" x14ac:dyDescent="0.2">
      <c r="A17" s="439" t="s">
        <v>1072</v>
      </c>
    </row>
    <row r="18" spans="1:1" x14ac:dyDescent="0.2">
      <c r="A18" s="439" t="s">
        <v>1073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2</vt:lpstr>
      <vt:lpstr>4</vt:lpstr>
      <vt:lpstr>5</vt:lpstr>
      <vt:lpstr>6</vt:lpstr>
      <vt:lpstr>7</vt:lpstr>
      <vt:lpstr>8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Hetum Hamamchyan</dc:creator>
  <cp:lastModifiedBy>USER</cp:lastModifiedBy>
  <cp:lastPrinted>2022-11-03T06:26:42Z</cp:lastPrinted>
  <dcterms:created xsi:type="dcterms:W3CDTF">2022-06-16T10:33:45Z</dcterms:created>
  <dcterms:modified xsi:type="dcterms:W3CDTF">2023-05-31T07:32:54Z</dcterms:modified>
</cp:coreProperties>
</file>